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0680" windowHeight="4620" activeTab="1"/>
  </bookViews>
  <sheets>
    <sheet name="biểu 2a phí, lệ phí" sheetId="1" r:id="rId1"/>
    <sheet name="biểu 2b đối chiếu số liệu" sheetId="2" r:id="rId2"/>
    <sheet name="biểu 2c phần I" sheetId="3" r:id="rId3"/>
    <sheet name="biểu 2c phần II" sheetId="4" r:id="rId4"/>
  </sheets>
  <definedNames/>
  <calcPr fullCalcOnLoad="1"/>
</workbook>
</file>

<file path=xl/sharedStrings.xml><?xml version="1.0" encoding="utf-8"?>
<sst xmlns="http://schemas.openxmlformats.org/spreadsheetml/2006/main" count="200" uniqueCount="135">
  <si>
    <t>STT</t>
  </si>
  <si>
    <t>Chỉ tiêu</t>
  </si>
  <si>
    <t>Dự toán</t>
  </si>
  <si>
    <t>Thực hiện</t>
  </si>
  <si>
    <t>A</t>
  </si>
  <si>
    <t>B</t>
  </si>
  <si>
    <t>Tổng số</t>
  </si>
  <si>
    <t>I</t>
  </si>
  <si>
    <t xml:space="preserve"> - Tổng số thu</t>
  </si>
  <si>
    <t xml:space="preserve"> - Số phải nộp NSNN</t>
  </si>
  <si>
    <t xml:space="preserve"> - Số được khấu trừ hoặc để lại</t>
  </si>
  <si>
    <t>II</t>
  </si>
  <si>
    <t>Nội dung</t>
  </si>
  <si>
    <t>PHẦN I - TỔNG HỢP TÌNH HÌNH KINH PHÍ</t>
  </si>
  <si>
    <t>PHẦN II- CHI TIẾT KINH PHÍ QUYẾT TOÁN</t>
  </si>
  <si>
    <t>Nội dung chi</t>
  </si>
  <si>
    <t>Nguồn NSNN</t>
  </si>
  <si>
    <t>Vay nợ nước ngoài</t>
  </si>
  <si>
    <t>Nguồn hoạt động khác được để lại</t>
  </si>
  <si>
    <t>C</t>
  </si>
  <si>
    <t>D</t>
  </si>
  <si>
    <t>E</t>
  </si>
  <si>
    <t>Hoạt động hành chính sự nghiệp</t>
  </si>
  <si>
    <t>a. Từ NSNN cấp</t>
  </si>
  <si>
    <t>b. Từ nguồn viện trợ vay nợ nước ngoài</t>
  </si>
  <si>
    <t>c. Từ nguồn phí được khấu trừ, để lại</t>
  </si>
  <si>
    <t>a. Chi phí hoạt động</t>
  </si>
  <si>
    <t>b. Chi phí từ nguồn viện trợ, vay nợ nước ngoài</t>
  </si>
  <si>
    <t>c. Chi phí hoạt động thu phí</t>
  </si>
  <si>
    <t>Doanh thu</t>
  </si>
  <si>
    <t xml:space="preserve">Chi phí </t>
  </si>
  <si>
    <t>NGÂN SÁCH NHÀ NƯỚC</t>
  </si>
  <si>
    <t>Số dư kinh phí năm trước chuyển sang</t>
  </si>
  <si>
    <t>Dự toán được giao trong năm</t>
  </si>
  <si>
    <t xml:space="preserve"> - Kinh phí thường xuyên</t>
  </si>
  <si>
    <t xml:space="preserve"> - Kinh phí không thường xuyên</t>
  </si>
  <si>
    <t>Tổng số được sử dụng trong năm</t>
  </si>
  <si>
    <t>Kinh phí thực nhận trong năm</t>
  </si>
  <si>
    <t>Kinh phí đề nghị quyết toán</t>
  </si>
  <si>
    <t>Kinh phí giảm trong năm</t>
  </si>
  <si>
    <t>NGUỒN NGÂN SÁCH TRONG NƯỚC</t>
  </si>
  <si>
    <t>Tiền lương</t>
  </si>
  <si>
    <t>Lương theo ngạch bậc</t>
  </si>
  <si>
    <t>Phụ cấp lương</t>
  </si>
  <si>
    <t>Phúc lợi tập thể</t>
  </si>
  <si>
    <t>Chi khác</t>
  </si>
  <si>
    <t>Các khoản đóng góp</t>
  </si>
  <si>
    <t>BHXH</t>
  </si>
  <si>
    <t>BHYT</t>
  </si>
  <si>
    <t>KPCĐ</t>
  </si>
  <si>
    <t>BHTN</t>
  </si>
  <si>
    <t xml:space="preserve">Các khoản thanh toán khác </t>
  </si>
  <si>
    <t>Chi thu nhập tăng thêm</t>
  </si>
  <si>
    <t>Thanh toán DVCC</t>
  </si>
  <si>
    <t>Tiền điện</t>
  </si>
  <si>
    <t>Tiền nước</t>
  </si>
  <si>
    <t>Tiền nhiên liệu</t>
  </si>
  <si>
    <t>Vật tư văn phòng</t>
  </si>
  <si>
    <t>VPP</t>
  </si>
  <si>
    <t>Mua sắm CCDC VP</t>
  </si>
  <si>
    <t>Vật tư VP khác</t>
  </si>
  <si>
    <t>Thông tin TTLL</t>
  </si>
  <si>
    <t>Cước phí điện thoại…</t>
  </si>
  <si>
    <t>Cước phí bưu chính</t>
  </si>
  <si>
    <t>Báo chí</t>
  </si>
  <si>
    <t>Hội nghị</t>
  </si>
  <si>
    <t>Chi phí khác</t>
  </si>
  <si>
    <t>Công tác phí</t>
  </si>
  <si>
    <t>Tiền vé máy bay, tàu xe</t>
  </si>
  <si>
    <t>Phụ cấp CTP</t>
  </si>
  <si>
    <t>Khoán CTP</t>
  </si>
  <si>
    <t>Sửa chữa duy tu TS phục vụ CTCM</t>
  </si>
  <si>
    <t>Ô tô dùng chung</t>
  </si>
  <si>
    <t>Các thiết bị CNTT</t>
  </si>
  <si>
    <t>Tài sản và thiết bị VP</t>
  </si>
  <si>
    <t>Mua sắm TS phục vụ CTCM</t>
  </si>
  <si>
    <t>Mua sắm tài sản vô hình</t>
  </si>
  <si>
    <t>Mua, bảo trì phần mềm CNTT</t>
  </si>
  <si>
    <t>Phí và lệ phí</t>
  </si>
  <si>
    <t>Chi tiếp khách</t>
  </si>
  <si>
    <t>Chi các khoản khác</t>
  </si>
  <si>
    <t>Chi lập các quỹ</t>
  </si>
  <si>
    <t>Chi lập quỹ phúc lợi</t>
  </si>
  <si>
    <t>Chi lập quỹ khen thưởng</t>
  </si>
  <si>
    <t>Chi phí thuê mướn</t>
  </si>
  <si>
    <t>TM</t>
  </si>
  <si>
    <t>L</t>
  </si>
  <si>
    <t>K</t>
  </si>
  <si>
    <t>M</t>
  </si>
  <si>
    <t>Thu phí</t>
  </si>
  <si>
    <t>Phí thẩm định đủ ĐKKD theo TT 223/2012/TT-BTC</t>
  </si>
  <si>
    <t>Phí quảng cáo</t>
  </si>
  <si>
    <t>Thu lệ phí</t>
  </si>
  <si>
    <t>Lệ phí cấp giấy phép vận chuyển</t>
  </si>
  <si>
    <t>Phí thẩm định cấp giấy chứng nhận ATTP</t>
  </si>
  <si>
    <t>Phí thẩm định xác nhận kiến thức ATTP</t>
  </si>
  <si>
    <t>III</t>
  </si>
  <si>
    <t>Thu khác</t>
  </si>
  <si>
    <t>Thu phạt</t>
  </si>
  <si>
    <t>Thu đào tạo chuyên môn về KD thuốc BVTV</t>
  </si>
  <si>
    <t xml:space="preserve"> - Số phải nộp NSNN (25%)</t>
  </si>
  <si>
    <t xml:space="preserve"> - Số phải nộp NSNN (20%)</t>
  </si>
  <si>
    <t xml:space="preserve"> - Số phải nộp NSNN (100%)</t>
  </si>
  <si>
    <t xml:space="preserve"> - Kinh phí tự chủ</t>
  </si>
  <si>
    <t xml:space="preserve"> - Kinh phí không tự chủ</t>
  </si>
  <si>
    <t>KP không tự chủ</t>
  </si>
  <si>
    <t xml:space="preserve">I. KP QLNN </t>
  </si>
  <si>
    <t>Kinh phí tự chủ</t>
  </si>
  <si>
    <t>II. Kinh phí SNKT</t>
  </si>
  <si>
    <t>Kinh phí thường xuyên</t>
  </si>
  <si>
    <t>Thặng dư/thâm hụt</t>
  </si>
  <si>
    <t>Hoạt động dịch vụ</t>
  </si>
  <si>
    <t>VI</t>
  </si>
  <si>
    <t>Thặng dư/thâm hụt trong năm</t>
  </si>
  <si>
    <t>Kinh phí không thường xuyên</t>
  </si>
  <si>
    <t>Phí được để lại</t>
  </si>
  <si>
    <t>ĐƠN VỊ: CHI CỤC THỦY LỢI</t>
  </si>
  <si>
    <t xml:space="preserve"> - Số được khấu trừ hoặc để lại </t>
  </si>
  <si>
    <t>…</t>
  </si>
  <si>
    <t xml:space="preserve"> - Kinh phí tự chủ/thường xuyên</t>
  </si>
  <si>
    <t xml:space="preserve"> - Kinh phí không tự chủ/không thường xuyên</t>
  </si>
  <si>
    <t>Kinh phí tăng trong năm</t>
  </si>
  <si>
    <t>Kinh phí chuyển năm sau</t>
  </si>
  <si>
    <t>Kinh phí thu hồi dự toán</t>
  </si>
  <si>
    <t>Kinh phí hủy KBNN trong năm</t>
  </si>
  <si>
    <t>SỐ LIỆU XÉT DUYỆT THU PHÍ, LỆ PHÍ NĂM 2020</t>
  </si>
  <si>
    <t>ĐỐI CHIẾU SỐ LIỆU KẾT QUẢ HOẠT ĐỘNG NĂM 2020</t>
  </si>
  <si>
    <t>SỐ LIỆU XÉT DUYỆT QUYẾT TOÁN CHI NGÂN SÁCH NĂM 2020</t>
  </si>
  <si>
    <t>Biểu 2a</t>
  </si>
  <si>
    <t>Biểu 2b</t>
  </si>
  <si>
    <t>(Kèm theo Thông báo số:      /TB-SNN ngày      tháng 6 năm 2021 của Sở Nông nghiệp và PTNT)</t>
  </si>
  <si>
    <t>Biểu 2c</t>
  </si>
  <si>
    <t>Số tiền (đồng)</t>
  </si>
  <si>
    <t>NSNN</t>
  </si>
  <si>
    <t>Viện trợ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</si>
</sst>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#,##0"/>
  </numFmts>
  <fonts count="5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43" fillId="0" borderId="0" xfId="0" applyFont="1" applyAlignment="1">
      <alignment/>
    </xf>
    <xf numFmtId="0" fontId="43" fillId="0" borderId="12" xfId="0" applyFont="1" applyBorder="1" applyAlignment="1">
      <alignment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2" xfId="0" applyFont="1" applyBorder="1" applyAlignment="1">
      <alignment horizontal="center"/>
    </xf>
    <xf numFmtId="172" fontId="43" fillId="0" borderId="13" xfId="0" applyNumberFormat="1" applyFont="1" applyBorder="1" applyAlignment="1">
      <alignment/>
    </xf>
    <xf numFmtId="172" fontId="0" fillId="0" borderId="13" xfId="0" applyNumberFormat="1" applyBorder="1" applyAlignment="1">
      <alignment/>
    </xf>
    <xf numFmtId="172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172" fontId="43" fillId="0" borderId="12" xfId="0" applyNumberFormat="1" applyFont="1" applyBorder="1" applyAlignment="1">
      <alignment/>
    </xf>
    <xf numFmtId="0" fontId="4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0" xfId="0" applyFont="1" applyAlignment="1">
      <alignment/>
    </xf>
    <xf numFmtId="172" fontId="45" fillId="0" borderId="13" xfId="0" applyNumberFormat="1" applyFont="1" applyBorder="1" applyAlignment="1">
      <alignment/>
    </xf>
    <xf numFmtId="172" fontId="0" fillId="0" borderId="13" xfId="0" applyNumberFormat="1" applyBorder="1" applyAlignment="1">
      <alignment vertical="center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172" fontId="46" fillId="0" borderId="13" xfId="0" applyNumberFormat="1" applyFont="1" applyBorder="1" applyAlignment="1">
      <alignment/>
    </xf>
    <xf numFmtId="0" fontId="46" fillId="0" borderId="0" xfId="0" applyFont="1" applyAlignment="1">
      <alignment/>
    </xf>
    <xf numFmtId="0" fontId="46" fillId="0" borderId="13" xfId="0" applyFont="1" applyBorder="1" applyAlignment="1">
      <alignment horizontal="center" vertical="center"/>
    </xf>
    <xf numFmtId="172" fontId="46" fillId="0" borderId="13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vertical="center" wrapText="1"/>
    </xf>
    <xf numFmtId="172" fontId="43" fillId="0" borderId="13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2" fontId="43" fillId="0" borderId="13" xfId="0" applyNumberFormat="1" applyFont="1" applyBorder="1" applyAlignment="1">
      <alignment vertical="center" wrapText="1"/>
    </xf>
    <xf numFmtId="172" fontId="0" fillId="0" borderId="10" xfId="0" applyNumberFormat="1" applyFont="1" applyBorder="1" applyAlignment="1">
      <alignment/>
    </xf>
    <xf numFmtId="172" fontId="0" fillId="0" borderId="13" xfId="0" applyNumberFormat="1" applyFont="1" applyBorder="1" applyAlignment="1">
      <alignment vertical="center"/>
    </xf>
    <xf numFmtId="172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43" fillId="0" borderId="0" xfId="0" applyNumberFormat="1" applyFont="1" applyAlignment="1">
      <alignment/>
    </xf>
    <xf numFmtId="172" fontId="43" fillId="0" borderId="0" xfId="0" applyNumberFormat="1" applyFont="1" applyAlignment="1">
      <alignment vertical="center"/>
    </xf>
    <xf numFmtId="172" fontId="46" fillId="0" borderId="0" xfId="0" applyNumberFormat="1" applyFont="1" applyAlignment="1">
      <alignment vertical="center"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172" fontId="2" fillId="0" borderId="12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172" fontId="3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172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172" fontId="6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172" fontId="6" fillId="0" borderId="12" xfId="0" applyNumberFormat="1" applyFont="1" applyBorder="1" applyAlignment="1">
      <alignment/>
    </xf>
    <xf numFmtId="172" fontId="46" fillId="0" borderId="0" xfId="0" applyNumberFormat="1" applyFont="1" applyAlignment="1">
      <alignment/>
    </xf>
    <xf numFmtId="0" fontId="48" fillId="0" borderId="0" xfId="0" applyFont="1" applyAlignment="1">
      <alignment/>
    </xf>
    <xf numFmtId="17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1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3" fillId="0" borderId="12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5" sqref="C15"/>
    </sheetView>
  </sheetViews>
  <sheetFormatPr defaultColWidth="9.00390625" defaultRowHeight="15.75"/>
  <cols>
    <col min="1" max="1" width="5.25390625" style="1" customWidth="1"/>
    <col min="2" max="2" width="30.75390625" style="0" customWidth="1"/>
    <col min="3" max="3" width="15.50390625" style="0" customWidth="1"/>
    <col min="4" max="4" width="17.50390625" style="0" customWidth="1"/>
    <col min="7" max="7" width="10.875" style="0" bestFit="1" customWidth="1"/>
  </cols>
  <sheetData>
    <row r="1" ht="15.75">
      <c r="D1" s="100" t="s">
        <v>128</v>
      </c>
    </row>
    <row r="2" spans="1:4" ht="15.75">
      <c r="A2" s="93" t="s">
        <v>125</v>
      </c>
      <c r="B2" s="93"/>
      <c r="C2" s="93"/>
      <c r="D2" s="93"/>
    </row>
    <row r="3" spans="1:4" ht="15.75">
      <c r="A3" s="93" t="s">
        <v>116</v>
      </c>
      <c r="B3" s="93"/>
      <c r="C3" s="93"/>
      <c r="D3" s="93"/>
    </row>
    <row r="5" spans="1:4" s="8" customFormat="1" ht="15.75">
      <c r="A5" s="91" t="s">
        <v>0</v>
      </c>
      <c r="B5" s="91" t="s">
        <v>1</v>
      </c>
      <c r="C5" s="91" t="s">
        <v>2</v>
      </c>
      <c r="D5" s="91" t="s">
        <v>3</v>
      </c>
    </row>
    <row r="6" spans="1:4" s="8" customFormat="1" ht="15.75">
      <c r="A6" s="92"/>
      <c r="B6" s="92"/>
      <c r="C6" s="92"/>
      <c r="D6" s="92"/>
    </row>
    <row r="7" spans="1:4" s="1" customFormat="1" ht="15.75">
      <c r="A7" s="5" t="s">
        <v>4</v>
      </c>
      <c r="B7" s="5" t="s">
        <v>5</v>
      </c>
      <c r="C7" s="5">
        <v>1</v>
      </c>
      <c r="D7" s="21">
        <v>4</v>
      </c>
    </row>
    <row r="8" spans="1:4" s="8" customFormat="1" ht="15.75">
      <c r="A8" s="12" t="s">
        <v>7</v>
      </c>
      <c r="B8" s="7" t="s">
        <v>89</v>
      </c>
      <c r="C8" s="18"/>
      <c r="D8" s="18"/>
    </row>
    <row r="9" spans="1:7" s="42" customFormat="1" ht="31.5">
      <c r="A9" s="39">
        <v>1</v>
      </c>
      <c r="B9" s="40" t="s">
        <v>90</v>
      </c>
      <c r="C9" s="41"/>
      <c r="D9" s="41"/>
      <c r="G9" s="49"/>
    </row>
    <row r="10" spans="1:7" ht="15.75">
      <c r="A10" s="10"/>
      <c r="B10" s="9" t="s">
        <v>8</v>
      </c>
      <c r="C10" s="14"/>
      <c r="D10" s="14"/>
      <c r="G10" s="47"/>
    </row>
    <row r="11" spans="1:7" s="17" customFormat="1" ht="15.75">
      <c r="A11" s="20"/>
      <c r="B11" s="16" t="s">
        <v>100</v>
      </c>
      <c r="C11" s="15">
        <f>C10*25%</f>
        <v>0</v>
      </c>
      <c r="D11" s="15">
        <f>D10*25%</f>
        <v>0</v>
      </c>
      <c r="G11" s="46"/>
    </row>
    <row r="12" spans="1:7" ht="15.75">
      <c r="A12" s="10"/>
      <c r="B12" s="9" t="s">
        <v>10</v>
      </c>
      <c r="C12" s="14">
        <f>C10-C11</f>
        <v>0</v>
      </c>
      <c r="D12" s="14">
        <f>D10-D11</f>
        <v>0</v>
      </c>
      <c r="G12" s="47"/>
    </row>
    <row r="13" spans="1:7" s="8" customFormat="1" ht="15.75">
      <c r="A13" s="19">
        <v>2</v>
      </c>
      <c r="B13" s="11" t="s">
        <v>91</v>
      </c>
      <c r="C13" s="13"/>
      <c r="D13" s="13"/>
      <c r="G13" s="48"/>
    </row>
    <row r="14" spans="1:7" ht="15.75">
      <c r="A14" s="10"/>
      <c r="B14" s="9" t="s">
        <v>8</v>
      </c>
      <c r="C14" s="14"/>
      <c r="D14" s="14"/>
      <c r="G14" s="47"/>
    </row>
    <row r="15" spans="1:4" s="17" customFormat="1" ht="15.75">
      <c r="A15" s="20"/>
      <c r="B15" s="16" t="s">
        <v>100</v>
      </c>
      <c r="C15" s="15">
        <f>C14*25%</f>
        <v>0</v>
      </c>
      <c r="D15" s="15">
        <f>D14*25%</f>
        <v>0</v>
      </c>
    </row>
    <row r="16" spans="1:4" ht="15.75">
      <c r="A16" s="10"/>
      <c r="B16" s="9" t="s">
        <v>10</v>
      </c>
      <c r="C16" s="14">
        <f>C14-C15</f>
        <v>0</v>
      </c>
      <c r="D16" s="14">
        <f>D14-D15</f>
        <v>0</v>
      </c>
    </row>
    <row r="17" spans="1:4" s="42" customFormat="1" ht="31.5">
      <c r="A17" s="39">
        <v>3</v>
      </c>
      <c r="B17" s="43" t="s">
        <v>94</v>
      </c>
      <c r="C17" s="41"/>
      <c r="D17" s="41"/>
    </row>
    <row r="18" spans="1:4" ht="15.75">
      <c r="A18" s="10"/>
      <c r="B18" s="9" t="s">
        <v>8</v>
      </c>
      <c r="C18" s="14">
        <v>0</v>
      </c>
      <c r="D18" s="14"/>
    </row>
    <row r="19" spans="1:4" ht="15.75">
      <c r="A19" s="10"/>
      <c r="B19" s="16" t="s">
        <v>101</v>
      </c>
      <c r="C19" s="14">
        <f>C18*20%</f>
        <v>0</v>
      </c>
      <c r="D19" s="14">
        <f>D18*20%</f>
        <v>0</v>
      </c>
    </row>
    <row r="20" spans="1:4" ht="15.75">
      <c r="A20" s="10"/>
      <c r="B20" s="9" t="s">
        <v>10</v>
      </c>
      <c r="C20" s="14">
        <f>C18-C19</f>
        <v>0</v>
      </c>
      <c r="D20" s="14">
        <f>D18-D19</f>
        <v>0</v>
      </c>
    </row>
    <row r="21" spans="1:4" s="42" customFormat="1" ht="31.5">
      <c r="A21" s="39">
        <v>4</v>
      </c>
      <c r="B21" s="40" t="s">
        <v>95</v>
      </c>
      <c r="C21" s="41"/>
      <c r="D21" s="41"/>
    </row>
    <row r="22" spans="1:4" ht="15.75">
      <c r="A22" s="10"/>
      <c r="B22" s="9" t="s">
        <v>8</v>
      </c>
      <c r="C22" s="14">
        <v>0</v>
      </c>
      <c r="D22" s="14"/>
    </row>
    <row r="23" spans="1:4" ht="15.75">
      <c r="A23" s="10"/>
      <c r="B23" s="16" t="s">
        <v>101</v>
      </c>
      <c r="C23" s="14">
        <f>C22*20%</f>
        <v>0</v>
      </c>
      <c r="D23" s="14">
        <f>D22*20%</f>
        <v>0</v>
      </c>
    </row>
    <row r="24" spans="1:4" ht="15.75">
      <c r="A24" s="10"/>
      <c r="B24" s="9" t="s">
        <v>10</v>
      </c>
      <c r="C24" s="14">
        <f>C22-C23</f>
        <v>0</v>
      </c>
      <c r="D24" s="14">
        <f>D22-D23</f>
        <v>0</v>
      </c>
    </row>
    <row r="25" spans="1:4" s="8" customFormat="1" ht="15.75">
      <c r="A25" s="19" t="s">
        <v>11</v>
      </c>
      <c r="B25" s="11" t="s">
        <v>92</v>
      </c>
      <c r="C25" s="13"/>
      <c r="D25" s="13"/>
    </row>
    <row r="26" spans="1:4" s="8" customFormat="1" ht="15.75">
      <c r="A26" s="19">
        <v>1</v>
      </c>
      <c r="B26" s="11" t="s">
        <v>93</v>
      </c>
      <c r="C26" s="13"/>
      <c r="D26" s="13"/>
    </row>
    <row r="27" spans="1:4" s="17" customFormat="1" ht="15.75">
      <c r="A27" s="20"/>
      <c r="B27" s="9" t="s">
        <v>8</v>
      </c>
      <c r="C27" s="15"/>
      <c r="D27" s="15"/>
    </row>
    <row r="28" spans="1:4" s="17" customFormat="1" ht="15.75">
      <c r="A28" s="20"/>
      <c r="B28" s="16" t="s">
        <v>102</v>
      </c>
      <c r="C28" s="15">
        <f>C27*100%</f>
        <v>0</v>
      </c>
      <c r="D28" s="15">
        <f>D27*100%</f>
        <v>0</v>
      </c>
    </row>
    <row r="29" spans="1:4" s="17" customFormat="1" ht="15.75">
      <c r="A29" s="20"/>
      <c r="B29" s="9" t="s">
        <v>10</v>
      </c>
      <c r="C29" s="15">
        <f>C27-C28</f>
        <v>0</v>
      </c>
      <c r="D29" s="15" t="e">
        <f>#REF!-#REF!</f>
        <v>#REF!</v>
      </c>
    </row>
    <row r="30" spans="1:4" s="8" customFormat="1" ht="15.75">
      <c r="A30" s="19" t="s">
        <v>96</v>
      </c>
      <c r="B30" s="11" t="s">
        <v>97</v>
      </c>
      <c r="C30" s="13"/>
      <c r="D30" s="13"/>
    </row>
    <row r="31" spans="1:4" s="8" customFormat="1" ht="15.75">
      <c r="A31" s="19">
        <v>1</v>
      </c>
      <c r="B31" s="11" t="s">
        <v>98</v>
      </c>
      <c r="C31" s="13"/>
      <c r="D31" s="13"/>
    </row>
    <row r="32" spans="1:4" s="8" customFormat="1" ht="15.75">
      <c r="A32" s="19"/>
      <c r="B32" s="9" t="s">
        <v>8</v>
      </c>
      <c r="C32" s="15"/>
      <c r="D32" s="15"/>
    </row>
    <row r="33" spans="1:4" s="17" customFormat="1" ht="15.75">
      <c r="A33" s="20"/>
      <c r="B33" s="16" t="s">
        <v>102</v>
      </c>
      <c r="C33" s="15">
        <f>C32*100%</f>
        <v>0</v>
      </c>
      <c r="D33" s="15">
        <f>D32*100%</f>
        <v>0</v>
      </c>
    </row>
    <row r="34" spans="1:4" ht="15.75">
      <c r="A34" s="10"/>
      <c r="B34" s="9" t="s">
        <v>10</v>
      </c>
      <c r="C34" s="15">
        <f>C32-C33</f>
        <v>0</v>
      </c>
      <c r="D34" s="15">
        <f>D32-D33</f>
        <v>0</v>
      </c>
    </row>
    <row r="35" spans="1:4" s="42" customFormat="1" ht="31.5">
      <c r="A35" s="39">
        <v>2</v>
      </c>
      <c r="B35" s="40" t="s">
        <v>99</v>
      </c>
      <c r="C35" s="41"/>
      <c r="D35" s="41"/>
    </row>
    <row r="36" spans="1:4" s="8" customFormat="1" ht="15.75">
      <c r="A36" s="19"/>
      <c r="B36" s="9" t="s">
        <v>8</v>
      </c>
      <c r="C36" s="15"/>
      <c r="D36" s="15"/>
    </row>
    <row r="37" spans="1:4" s="8" customFormat="1" ht="15.75">
      <c r="A37" s="19"/>
      <c r="B37" s="16" t="s">
        <v>9</v>
      </c>
      <c r="C37" s="15">
        <v>0</v>
      </c>
      <c r="D37" s="15">
        <v>0</v>
      </c>
    </row>
    <row r="38" spans="1:4" s="26" customFormat="1" ht="15.75">
      <c r="A38" s="25"/>
      <c r="B38" s="24" t="s">
        <v>117</v>
      </c>
      <c r="C38" s="45"/>
      <c r="D38" s="45"/>
    </row>
    <row r="39" spans="1:4" ht="15.75">
      <c r="A39" s="2"/>
      <c r="B39" s="3"/>
      <c r="C39" s="44"/>
      <c r="D39" s="44"/>
    </row>
  </sheetData>
  <sheetProtection/>
  <mergeCells count="6">
    <mergeCell ref="A5:A6"/>
    <mergeCell ref="B5:B6"/>
    <mergeCell ref="A2:D2"/>
    <mergeCell ref="A3:D3"/>
    <mergeCell ref="C5:C6"/>
    <mergeCell ref="D5:D6"/>
  </mergeCells>
  <printOptions/>
  <pageMargins left="0.45" right="0.3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B15" sqref="B15"/>
    </sheetView>
  </sheetViews>
  <sheetFormatPr defaultColWidth="9.00390625" defaultRowHeight="15.75"/>
  <cols>
    <col min="1" max="1" width="9.625" style="0" customWidth="1"/>
    <col min="2" max="2" width="55.625" style="0" customWidth="1"/>
    <col min="3" max="3" width="20.625" style="0" customWidth="1"/>
    <col min="4" max="4" width="13.00390625" style="0" customWidth="1"/>
    <col min="5" max="5" width="12.625" style="0" customWidth="1"/>
    <col min="6" max="6" width="11.25390625" style="0" customWidth="1"/>
  </cols>
  <sheetData>
    <row r="1" spans="1:6" ht="15.75">
      <c r="A1" s="1"/>
      <c r="C1" s="100" t="s">
        <v>129</v>
      </c>
      <c r="F1" s="23"/>
    </row>
    <row r="2" spans="1:6" ht="18.75">
      <c r="A2" s="94" t="s">
        <v>126</v>
      </c>
      <c r="B2" s="94"/>
      <c r="C2" s="94"/>
      <c r="D2" s="6"/>
      <c r="E2" s="6"/>
      <c r="F2" s="6"/>
    </row>
    <row r="3" spans="1:6" ht="18.75">
      <c r="A3" s="94" t="s">
        <v>116</v>
      </c>
      <c r="B3" s="94"/>
      <c r="C3" s="94"/>
      <c r="D3" s="6"/>
      <c r="E3" s="6"/>
      <c r="F3" s="6"/>
    </row>
    <row r="4" spans="1:6" ht="15.75">
      <c r="A4" s="101" t="s">
        <v>130</v>
      </c>
      <c r="B4" s="101"/>
      <c r="C4" s="101"/>
      <c r="D4" s="6"/>
      <c r="E4" s="6"/>
      <c r="F4" s="6"/>
    </row>
    <row r="5" spans="1:5" ht="15.75">
      <c r="A5" s="1"/>
      <c r="E5" s="89"/>
    </row>
    <row r="6" spans="1:3" s="22" customFormat="1" ht="15.75">
      <c r="A6" s="90" t="s">
        <v>1</v>
      </c>
      <c r="B6" s="90" t="s">
        <v>12</v>
      </c>
      <c r="C6" s="90" t="s">
        <v>132</v>
      </c>
    </row>
    <row r="7" spans="1:3" s="8" customFormat="1" ht="15.75">
      <c r="A7" s="12" t="s">
        <v>7</v>
      </c>
      <c r="B7" s="7" t="s">
        <v>22</v>
      </c>
      <c r="C7" s="18"/>
    </row>
    <row r="8" spans="1:3" s="29" customFormat="1" ht="15.75">
      <c r="A8" s="27">
        <v>1</v>
      </c>
      <c r="B8" s="28" t="s">
        <v>29</v>
      </c>
      <c r="C8" s="30">
        <f>C9</f>
        <v>27447529168</v>
      </c>
    </row>
    <row r="9" spans="1:3" ht="15.75">
      <c r="A9" s="10"/>
      <c r="B9" s="9" t="s">
        <v>23</v>
      </c>
      <c r="C9" s="14">
        <v>27447529168</v>
      </c>
    </row>
    <row r="10" spans="1:3" ht="15.75">
      <c r="A10" s="10"/>
      <c r="B10" s="9" t="s">
        <v>24</v>
      </c>
      <c r="C10" s="14"/>
    </row>
    <row r="11" spans="1:3" ht="15.75">
      <c r="A11" s="10"/>
      <c r="B11" s="9" t="s">
        <v>25</v>
      </c>
      <c r="C11" s="14"/>
    </row>
    <row r="12" spans="1:3" s="29" customFormat="1" ht="15.75">
      <c r="A12" s="27">
        <v>2</v>
      </c>
      <c r="B12" s="28" t="s">
        <v>30</v>
      </c>
      <c r="C12" s="30">
        <f>C13</f>
        <v>27447529168</v>
      </c>
    </row>
    <row r="13" spans="1:3" ht="15.75">
      <c r="A13" s="10"/>
      <c r="B13" s="9" t="s">
        <v>26</v>
      </c>
      <c r="C13" s="14">
        <f>C9</f>
        <v>27447529168</v>
      </c>
    </row>
    <row r="14" spans="1:3" s="26" customFormat="1" ht="31.5">
      <c r="A14" s="25"/>
      <c r="B14" s="24" t="s">
        <v>27</v>
      </c>
      <c r="C14" s="31"/>
    </row>
    <row r="15" spans="1:3" ht="15.75">
      <c r="A15" s="10"/>
      <c r="B15" s="9" t="s">
        <v>28</v>
      </c>
      <c r="C15" s="14"/>
    </row>
    <row r="16" spans="1:3" s="29" customFormat="1" ht="15.75">
      <c r="A16" s="27">
        <v>3</v>
      </c>
      <c r="B16" s="28" t="s">
        <v>110</v>
      </c>
      <c r="C16" s="30">
        <f>C11-C15</f>
        <v>0</v>
      </c>
    </row>
    <row r="17" spans="1:3" s="8" customFormat="1" ht="15.75">
      <c r="A17" s="19" t="s">
        <v>11</v>
      </c>
      <c r="B17" s="11" t="s">
        <v>111</v>
      </c>
      <c r="C17" s="13"/>
    </row>
    <row r="18" spans="1:3" ht="15.75">
      <c r="A18" s="10">
        <v>1</v>
      </c>
      <c r="B18" s="9" t="s">
        <v>29</v>
      </c>
      <c r="C18" s="14"/>
    </row>
    <row r="19" spans="1:3" ht="15.75">
      <c r="A19" s="10">
        <v>2</v>
      </c>
      <c r="B19" s="9" t="s">
        <v>30</v>
      </c>
      <c r="C19" s="14"/>
    </row>
    <row r="20" spans="1:3" ht="15.75">
      <c r="A20" s="10">
        <v>3</v>
      </c>
      <c r="B20" s="9" t="s">
        <v>110</v>
      </c>
      <c r="C20" s="14"/>
    </row>
    <row r="21" spans="1:3" ht="15.75">
      <c r="A21" s="10" t="s">
        <v>118</v>
      </c>
      <c r="B21" s="9"/>
      <c r="C21" s="14"/>
    </row>
    <row r="22" spans="1:5" s="8" customFormat="1" ht="15.75">
      <c r="A22" s="19" t="s">
        <v>112</v>
      </c>
      <c r="B22" s="11" t="s">
        <v>113</v>
      </c>
      <c r="C22" s="13"/>
      <c r="E22" s="51"/>
    </row>
    <row r="23" spans="1:3" ht="15.75">
      <c r="A23" s="10"/>
      <c r="B23" s="9"/>
      <c r="C23" s="14"/>
    </row>
    <row r="24" spans="1:3" ht="15.75">
      <c r="A24" s="10"/>
      <c r="B24" s="9"/>
      <c r="C24" s="14"/>
    </row>
    <row r="25" spans="1:3" ht="15.75">
      <c r="A25" s="2"/>
      <c r="B25" s="3"/>
      <c r="C25" s="4"/>
    </row>
  </sheetData>
  <sheetProtection/>
  <mergeCells count="3">
    <mergeCell ref="A2:C2"/>
    <mergeCell ref="A3:C3"/>
    <mergeCell ref="A4:C4"/>
  </mergeCells>
  <printOptions/>
  <pageMargins left="0.5511811023622047" right="0.4330708661417323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43">
      <selection activeCell="B21" sqref="B21"/>
    </sheetView>
  </sheetViews>
  <sheetFormatPr defaultColWidth="9.00390625" defaultRowHeight="15.75"/>
  <cols>
    <col min="1" max="1" width="8.625" style="0" customWidth="1"/>
    <col min="2" max="2" width="58.875" style="0" customWidth="1"/>
    <col min="3" max="3" width="16.75390625" style="0" customWidth="1"/>
    <col min="4" max="4" width="11.625" style="0" customWidth="1"/>
    <col min="5" max="5" width="14.75390625" style="0" customWidth="1"/>
    <col min="6" max="6" width="12.375" style="0" customWidth="1"/>
    <col min="7" max="7" width="13.25390625" style="0" customWidth="1"/>
    <col min="8" max="8" width="14.125" style="0" customWidth="1"/>
    <col min="9" max="9" width="11.75390625" style="0" customWidth="1"/>
    <col min="10" max="10" width="12.125" style="0" customWidth="1"/>
    <col min="11" max="11" width="12.75390625" style="0" customWidth="1"/>
  </cols>
  <sheetData>
    <row r="1" ht="15.75">
      <c r="C1" s="100" t="s">
        <v>131</v>
      </c>
    </row>
    <row r="2" spans="1:3" ht="16.5">
      <c r="A2" s="96" t="s">
        <v>127</v>
      </c>
      <c r="B2" s="96"/>
      <c r="C2" s="96"/>
    </row>
    <row r="3" spans="1:3" ht="16.5">
      <c r="A3" s="96" t="s">
        <v>116</v>
      </c>
      <c r="B3" s="96"/>
      <c r="C3" s="96"/>
    </row>
    <row r="4" spans="1:3" ht="15.75">
      <c r="A4" s="101" t="s">
        <v>130</v>
      </c>
      <c r="B4" s="101"/>
      <c r="C4" s="101"/>
    </row>
    <row r="5" ht="15.75">
      <c r="A5" s="8" t="s">
        <v>13</v>
      </c>
    </row>
    <row r="7" spans="1:9" s="22" customFormat="1" ht="15.75">
      <c r="A7" s="91" t="s">
        <v>1</v>
      </c>
      <c r="B7" s="91" t="s">
        <v>12</v>
      </c>
      <c r="C7" s="91" t="s">
        <v>132</v>
      </c>
      <c r="D7" s="93"/>
      <c r="E7" s="93"/>
      <c r="F7" s="93"/>
      <c r="G7" s="93"/>
      <c r="H7" s="93"/>
      <c r="I7" s="93"/>
    </row>
    <row r="8" spans="1:9" s="22" customFormat="1" ht="15.75">
      <c r="A8" s="95"/>
      <c r="B8" s="95"/>
      <c r="C8" s="95"/>
      <c r="D8" s="93"/>
      <c r="E8" s="93"/>
      <c r="F8" s="93"/>
      <c r="G8" s="93"/>
      <c r="H8" s="93"/>
      <c r="I8" s="93"/>
    </row>
    <row r="9" spans="1:3" s="22" customFormat="1" ht="15.75">
      <c r="A9" s="92"/>
      <c r="B9" s="92"/>
      <c r="C9" s="92"/>
    </row>
    <row r="10" spans="1:3" s="8" customFormat="1" ht="15.75">
      <c r="A10" s="12"/>
      <c r="B10" s="7" t="s">
        <v>31</v>
      </c>
      <c r="C10" s="18"/>
    </row>
    <row r="11" spans="1:3" s="8" customFormat="1" ht="15.75">
      <c r="A11" s="19"/>
      <c r="B11" s="11" t="s">
        <v>40</v>
      </c>
      <c r="C11" s="13"/>
    </row>
    <row r="12" spans="1:3" s="8" customFormat="1" ht="15.75">
      <c r="A12" s="19">
        <v>1</v>
      </c>
      <c r="B12" s="11" t="s">
        <v>32</v>
      </c>
      <c r="C12" s="13">
        <v>0</v>
      </c>
    </row>
    <row r="13" spans="1:3" s="8" customFormat="1" ht="15.75">
      <c r="A13" s="19"/>
      <c r="B13" s="33" t="s">
        <v>119</v>
      </c>
      <c r="C13" s="34">
        <v>0</v>
      </c>
    </row>
    <row r="14" spans="1:3" s="35" customFormat="1" ht="15.75">
      <c r="A14" s="19"/>
      <c r="B14" s="33" t="s">
        <v>120</v>
      </c>
      <c r="C14" s="34">
        <v>0</v>
      </c>
    </row>
    <row r="15" spans="1:3" s="35" customFormat="1" ht="15.75">
      <c r="A15" s="19">
        <v>2</v>
      </c>
      <c r="B15" s="11" t="s">
        <v>33</v>
      </c>
      <c r="C15" s="13">
        <f>C18+C19+C16+C17</f>
        <v>26817000000</v>
      </c>
    </row>
    <row r="16" spans="1:3" s="35" customFormat="1" ht="15.75">
      <c r="A16" s="32"/>
      <c r="B16" s="33" t="s">
        <v>103</v>
      </c>
      <c r="C16" s="34">
        <v>2427000000</v>
      </c>
    </row>
    <row r="17" spans="1:3" s="35" customFormat="1" ht="15.75">
      <c r="A17" s="32"/>
      <c r="B17" s="33" t="s">
        <v>104</v>
      </c>
      <c r="C17" s="34">
        <v>1344000000</v>
      </c>
    </row>
    <row r="18" spans="1:3" s="8" customFormat="1" ht="15.75">
      <c r="A18" s="32"/>
      <c r="B18" s="33" t="s">
        <v>34</v>
      </c>
      <c r="C18" s="34">
        <v>3947000000</v>
      </c>
    </row>
    <row r="19" spans="1:5" s="35" customFormat="1" ht="15.75">
      <c r="A19" s="32"/>
      <c r="B19" s="33" t="s">
        <v>35</v>
      </c>
      <c r="C19" s="34">
        <v>19099000000</v>
      </c>
      <c r="E19" s="84"/>
    </row>
    <row r="20" spans="1:3" s="35" customFormat="1" ht="15.75">
      <c r="A20" s="19">
        <v>3</v>
      </c>
      <c r="B20" s="11" t="s">
        <v>36</v>
      </c>
      <c r="C20" s="13">
        <f>C23+C24+C21+C22</f>
        <v>26817000000</v>
      </c>
    </row>
    <row r="21" spans="1:3" s="35" customFormat="1" ht="15.75">
      <c r="A21" s="32"/>
      <c r="B21" s="33" t="s">
        <v>103</v>
      </c>
      <c r="C21" s="34">
        <f>C16</f>
        <v>2427000000</v>
      </c>
    </row>
    <row r="22" spans="1:3" s="35" customFormat="1" ht="15.75">
      <c r="A22" s="32"/>
      <c r="B22" s="33" t="s">
        <v>104</v>
      </c>
      <c r="C22" s="34">
        <f>C17</f>
        <v>1344000000</v>
      </c>
    </row>
    <row r="23" spans="1:3" s="8" customFormat="1" ht="15.75">
      <c r="A23" s="32"/>
      <c r="B23" s="33" t="s">
        <v>34</v>
      </c>
      <c r="C23" s="34">
        <f>C18</f>
        <v>3947000000</v>
      </c>
    </row>
    <row r="24" spans="1:3" s="35" customFormat="1" ht="15.75">
      <c r="A24" s="32"/>
      <c r="B24" s="33" t="s">
        <v>35</v>
      </c>
      <c r="C24" s="34">
        <f>C14+C19</f>
        <v>19099000000</v>
      </c>
    </row>
    <row r="25" spans="1:3" s="35" customFormat="1" ht="15.75">
      <c r="A25" s="19">
        <v>4</v>
      </c>
      <c r="B25" s="11" t="s">
        <v>121</v>
      </c>
      <c r="C25" s="13">
        <f>C28+C29+C26+C27</f>
        <v>1519595000</v>
      </c>
    </row>
    <row r="26" spans="1:3" s="35" customFormat="1" ht="15.75">
      <c r="A26" s="32"/>
      <c r="B26" s="33" t="s">
        <v>103</v>
      </c>
      <c r="C26" s="34">
        <v>0</v>
      </c>
    </row>
    <row r="27" spans="1:3" s="35" customFormat="1" ht="15.75">
      <c r="A27" s="32"/>
      <c r="B27" s="33" t="s">
        <v>104</v>
      </c>
      <c r="C27" s="34">
        <v>90518000</v>
      </c>
    </row>
    <row r="28" spans="1:3" s="8" customFormat="1" ht="15.75">
      <c r="A28" s="32"/>
      <c r="B28" s="33" t="s">
        <v>34</v>
      </c>
      <c r="C28" s="34">
        <v>0</v>
      </c>
    </row>
    <row r="29" spans="1:5" s="35" customFormat="1" ht="15.75">
      <c r="A29" s="32"/>
      <c r="B29" s="33" t="s">
        <v>35</v>
      </c>
      <c r="C29" s="34">
        <v>1429077000</v>
      </c>
      <c r="E29" s="83"/>
    </row>
    <row r="30" spans="1:3" s="35" customFormat="1" ht="15.75">
      <c r="A30" s="19">
        <v>5</v>
      </c>
      <c r="B30" s="11" t="s">
        <v>39</v>
      </c>
      <c r="C30" s="13">
        <f>C31+C32+C33+C34</f>
        <v>220000000</v>
      </c>
    </row>
    <row r="31" spans="1:3" s="35" customFormat="1" ht="15.75">
      <c r="A31" s="32"/>
      <c r="B31" s="33" t="s">
        <v>103</v>
      </c>
      <c r="C31" s="34">
        <v>27000000</v>
      </c>
    </row>
    <row r="32" spans="1:3" s="35" customFormat="1" ht="15.75">
      <c r="A32" s="32"/>
      <c r="B32" s="33" t="s">
        <v>104</v>
      </c>
      <c r="C32" s="34">
        <v>38000000</v>
      </c>
    </row>
    <row r="33" spans="1:5" s="8" customFormat="1" ht="15.75">
      <c r="A33" s="32"/>
      <c r="B33" s="33" t="s">
        <v>34</v>
      </c>
      <c r="C33" s="34">
        <v>48000000</v>
      </c>
      <c r="E33" s="48"/>
    </row>
    <row r="34" spans="1:3" s="35" customFormat="1" ht="15.75">
      <c r="A34" s="32"/>
      <c r="B34" s="33" t="s">
        <v>35</v>
      </c>
      <c r="C34" s="34">
        <v>107000000</v>
      </c>
    </row>
    <row r="35" spans="1:3" s="35" customFormat="1" ht="15.75">
      <c r="A35" s="19">
        <v>6</v>
      </c>
      <c r="B35" s="11" t="s">
        <v>37</v>
      </c>
      <c r="C35" s="13">
        <f>C38+C39+C36+C37</f>
        <v>28116595000</v>
      </c>
    </row>
    <row r="36" spans="1:3" s="35" customFormat="1" ht="15.75">
      <c r="A36" s="32"/>
      <c r="B36" s="33" t="s">
        <v>103</v>
      </c>
      <c r="C36" s="34">
        <f>C21+C26-C31</f>
        <v>2400000000</v>
      </c>
    </row>
    <row r="37" spans="1:3" s="35" customFormat="1" ht="15.75">
      <c r="A37" s="32"/>
      <c r="B37" s="33" t="s">
        <v>104</v>
      </c>
      <c r="C37" s="34">
        <f>C22+C27-C32</f>
        <v>1396518000</v>
      </c>
    </row>
    <row r="38" spans="1:3" s="42" customFormat="1" ht="15.75">
      <c r="A38" s="32"/>
      <c r="B38" s="33" t="s">
        <v>34</v>
      </c>
      <c r="C38" s="34">
        <f>C23+C28-C33</f>
        <v>3899000000</v>
      </c>
    </row>
    <row r="39" spans="1:3" s="38" customFormat="1" ht="15.75">
      <c r="A39" s="32"/>
      <c r="B39" s="33" t="s">
        <v>35</v>
      </c>
      <c r="C39" s="34">
        <f>C24+C29-C34</f>
        <v>20421077000</v>
      </c>
    </row>
    <row r="40" spans="1:3" s="38" customFormat="1" ht="15.75">
      <c r="A40" s="19">
        <v>7</v>
      </c>
      <c r="B40" s="11" t="s">
        <v>38</v>
      </c>
      <c r="C40" s="13">
        <f>C43+C44+C41+C42</f>
        <v>28070977000</v>
      </c>
    </row>
    <row r="41" spans="1:5" s="38" customFormat="1" ht="15.75">
      <c r="A41" s="32"/>
      <c r="B41" s="33" t="s">
        <v>103</v>
      </c>
      <c r="C41" s="34">
        <v>2400000000</v>
      </c>
      <c r="E41" s="50"/>
    </row>
    <row r="42" spans="1:3" s="38" customFormat="1" ht="15.75">
      <c r="A42" s="32"/>
      <c r="B42" s="33" t="s">
        <v>104</v>
      </c>
      <c r="C42" s="34">
        <v>1396018000</v>
      </c>
    </row>
    <row r="43" spans="1:3" ht="15.75">
      <c r="A43" s="32"/>
      <c r="B43" s="33" t="s">
        <v>34</v>
      </c>
      <c r="C43" s="34">
        <v>3899000000</v>
      </c>
    </row>
    <row r="44" spans="1:3" ht="15.75">
      <c r="A44" s="32"/>
      <c r="B44" s="33" t="s">
        <v>35</v>
      </c>
      <c r="C44" s="34">
        <v>20375959000</v>
      </c>
    </row>
    <row r="45" spans="1:3" ht="15.75">
      <c r="A45" s="19">
        <v>8</v>
      </c>
      <c r="B45" s="11" t="s">
        <v>124</v>
      </c>
      <c r="C45" s="13">
        <f>C46+C47+C48+C49</f>
        <v>45618000</v>
      </c>
    </row>
    <row r="46" spans="1:3" ht="15.75">
      <c r="A46" s="32"/>
      <c r="B46" s="33" t="s">
        <v>103</v>
      </c>
      <c r="C46" s="34">
        <f>C36-C41</f>
        <v>0</v>
      </c>
    </row>
    <row r="47" spans="1:3" ht="15.75">
      <c r="A47" s="32"/>
      <c r="B47" s="33" t="s">
        <v>104</v>
      </c>
      <c r="C47" s="34">
        <f>C37-C42</f>
        <v>500000</v>
      </c>
    </row>
    <row r="48" spans="1:3" ht="15.75">
      <c r="A48" s="32"/>
      <c r="B48" s="33" t="s">
        <v>34</v>
      </c>
      <c r="C48" s="34">
        <f>C38-C43</f>
        <v>0</v>
      </c>
    </row>
    <row r="49" spans="1:3" ht="15.75">
      <c r="A49" s="32"/>
      <c r="B49" s="33" t="s">
        <v>35</v>
      </c>
      <c r="C49" s="34">
        <f>C39-C44</f>
        <v>45118000</v>
      </c>
    </row>
    <row r="50" spans="1:3" ht="15.75">
      <c r="A50" s="19">
        <v>9</v>
      </c>
      <c r="B50" s="11" t="s">
        <v>122</v>
      </c>
      <c r="C50" s="13">
        <f>C51+C52+C53+C54</f>
        <v>0</v>
      </c>
    </row>
    <row r="51" spans="1:3" ht="15.75">
      <c r="A51" s="32"/>
      <c r="B51" s="33" t="s">
        <v>103</v>
      </c>
      <c r="C51" s="34">
        <v>0</v>
      </c>
    </row>
    <row r="52" spans="1:3" ht="15.75">
      <c r="A52" s="32"/>
      <c r="B52" s="33" t="s">
        <v>104</v>
      </c>
      <c r="C52" s="34">
        <v>0</v>
      </c>
    </row>
    <row r="53" spans="1:3" ht="15.75">
      <c r="A53" s="32"/>
      <c r="B53" s="33" t="s">
        <v>34</v>
      </c>
      <c r="C53" s="34">
        <v>0</v>
      </c>
    </row>
    <row r="54" spans="1:3" ht="15.75">
      <c r="A54" s="32"/>
      <c r="B54" s="33" t="s">
        <v>35</v>
      </c>
      <c r="C54" s="34">
        <v>0</v>
      </c>
    </row>
    <row r="55" spans="1:3" ht="15.75">
      <c r="A55" s="39">
        <v>10</v>
      </c>
      <c r="B55" s="40" t="s">
        <v>123</v>
      </c>
      <c r="C55" s="41">
        <f>C58+C59+C56+C57</f>
        <v>0</v>
      </c>
    </row>
    <row r="56" spans="1:3" ht="15.75">
      <c r="A56" s="32"/>
      <c r="B56" s="33" t="s">
        <v>103</v>
      </c>
      <c r="C56" s="34"/>
    </row>
    <row r="57" spans="1:3" ht="15.75">
      <c r="A57" s="32"/>
      <c r="B57" s="33" t="s">
        <v>104</v>
      </c>
      <c r="C57" s="34"/>
    </row>
    <row r="58" spans="1:3" ht="15.75">
      <c r="A58" s="36"/>
      <c r="B58" s="33" t="s">
        <v>34</v>
      </c>
      <c r="C58" s="37"/>
    </row>
    <row r="59" spans="1:3" ht="15.75">
      <c r="A59" s="36"/>
      <c r="B59" s="33" t="s">
        <v>35</v>
      </c>
      <c r="C59" s="37"/>
    </row>
    <row r="60" spans="1:3" ht="15.75">
      <c r="A60" s="2"/>
      <c r="B60" s="3"/>
      <c r="C60" s="4"/>
    </row>
  </sheetData>
  <sheetProtection/>
  <mergeCells count="10">
    <mergeCell ref="A2:C2"/>
    <mergeCell ref="A3:C3"/>
    <mergeCell ref="D8:F8"/>
    <mergeCell ref="A4:C4"/>
    <mergeCell ref="C7:C9"/>
    <mergeCell ref="G8:I8"/>
    <mergeCell ref="A7:A9"/>
    <mergeCell ref="B7:B9"/>
    <mergeCell ref="D7:F7"/>
    <mergeCell ref="G7:I7"/>
  </mergeCells>
  <printOptions/>
  <pageMargins left="0.7086614173228347" right="0.4330708661417323" top="0.4724409448818898" bottom="0.472440944881889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1"/>
  <sheetViews>
    <sheetView zoomScalePageLayoutView="0" workbookViewId="0" topLeftCell="A1">
      <pane xSplit="6" ySplit="6" topLeftCell="G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K197" sqref="K197"/>
    </sheetView>
  </sheetViews>
  <sheetFormatPr defaultColWidth="9.00390625" defaultRowHeight="15.75"/>
  <cols>
    <col min="1" max="1" width="4.75390625" style="53" customWidth="1"/>
    <col min="2" max="2" width="5.25390625" style="53" customWidth="1"/>
    <col min="3" max="3" width="5.125" style="53" customWidth="1"/>
    <col min="4" max="5" width="7.125" style="53" customWidth="1"/>
    <col min="6" max="6" width="28.75390625" style="53" customWidth="1"/>
    <col min="7" max="7" width="15.125" style="53" customWidth="1"/>
    <col min="8" max="8" width="14.75390625" style="53" customWidth="1"/>
    <col min="9" max="9" width="8.25390625" style="53" customWidth="1"/>
    <col min="10" max="10" width="9.00390625" style="53" customWidth="1"/>
    <col min="11" max="11" width="9.75390625" style="53" customWidth="1"/>
    <col min="12" max="12" width="11.125" style="53" customWidth="1"/>
    <col min="13" max="16384" width="9.00390625" style="53" customWidth="1"/>
  </cols>
  <sheetData>
    <row r="1" spans="1:8" ht="15.75">
      <c r="A1" s="52" t="s">
        <v>14</v>
      </c>
      <c r="H1" s="74"/>
    </row>
    <row r="3" spans="1:12" s="52" customFormat="1" ht="15.75" customHeight="1">
      <c r="A3" s="97" t="s">
        <v>86</v>
      </c>
      <c r="B3" s="97" t="s">
        <v>87</v>
      </c>
      <c r="C3" s="97" t="s">
        <v>88</v>
      </c>
      <c r="D3" s="97" t="s">
        <v>85</v>
      </c>
      <c r="E3" s="79"/>
      <c r="F3" s="97" t="s">
        <v>15</v>
      </c>
      <c r="G3" s="97" t="s">
        <v>6</v>
      </c>
      <c r="H3" s="102" t="s">
        <v>16</v>
      </c>
      <c r="I3" s="103"/>
      <c r="J3" s="104"/>
      <c r="K3" s="107" t="s">
        <v>115</v>
      </c>
      <c r="L3" s="110" t="s">
        <v>18</v>
      </c>
    </row>
    <row r="4" spans="1:12" s="52" customFormat="1" ht="15.75" customHeight="1">
      <c r="A4" s="98"/>
      <c r="B4" s="98"/>
      <c r="C4" s="98"/>
      <c r="D4" s="98"/>
      <c r="E4" s="54"/>
      <c r="F4" s="98"/>
      <c r="G4" s="98"/>
      <c r="H4" s="97" t="s">
        <v>133</v>
      </c>
      <c r="I4" s="97" t="s">
        <v>134</v>
      </c>
      <c r="J4" s="105" t="s">
        <v>17</v>
      </c>
      <c r="K4" s="108"/>
      <c r="L4" s="111"/>
    </row>
    <row r="5" spans="1:12" s="52" customFormat="1" ht="38.25" customHeight="1">
      <c r="A5" s="98"/>
      <c r="B5" s="98"/>
      <c r="C5" s="98"/>
      <c r="D5" s="98"/>
      <c r="E5" s="54"/>
      <c r="F5" s="98"/>
      <c r="G5" s="99"/>
      <c r="H5" s="99"/>
      <c r="I5" s="99"/>
      <c r="J5" s="106"/>
      <c r="K5" s="109"/>
      <c r="L5" s="112"/>
    </row>
    <row r="6" spans="1:12" s="56" customFormat="1" ht="15">
      <c r="A6" s="55" t="s">
        <v>4</v>
      </c>
      <c r="B6" s="55" t="s">
        <v>5</v>
      </c>
      <c r="C6" s="55" t="s">
        <v>19</v>
      </c>
      <c r="D6" s="55" t="s">
        <v>20</v>
      </c>
      <c r="E6" s="55"/>
      <c r="F6" s="55" t="s">
        <v>21</v>
      </c>
      <c r="G6" s="55">
        <v>1</v>
      </c>
      <c r="H6" s="55">
        <v>2</v>
      </c>
      <c r="I6" s="55">
        <v>3</v>
      </c>
      <c r="J6" s="55">
        <v>4</v>
      </c>
      <c r="K6" s="55">
        <v>5</v>
      </c>
      <c r="L6" s="55">
        <v>6</v>
      </c>
    </row>
    <row r="7" spans="1:12" s="52" customFormat="1" ht="15.75">
      <c r="A7" s="57"/>
      <c r="B7" s="57"/>
      <c r="C7" s="57"/>
      <c r="D7" s="57"/>
      <c r="E7" s="57"/>
      <c r="F7" s="58" t="s">
        <v>6</v>
      </c>
      <c r="G7" s="60">
        <f>H7+J7+K7+L7</f>
        <v>28070977000</v>
      </c>
      <c r="H7" s="59">
        <f>H8+H124</f>
        <v>28070977000</v>
      </c>
      <c r="I7" s="59">
        <f>I8+I124</f>
        <v>0</v>
      </c>
      <c r="J7" s="59">
        <f>J8+J124</f>
        <v>0</v>
      </c>
      <c r="K7" s="59">
        <f>K8+K124</f>
        <v>0</v>
      </c>
      <c r="L7" s="59">
        <f>L8+L124</f>
        <v>0</v>
      </c>
    </row>
    <row r="8" spans="1:12" s="52" customFormat="1" ht="15.75">
      <c r="A8" s="58">
        <v>340</v>
      </c>
      <c r="B8" s="58">
        <v>341</v>
      </c>
      <c r="C8" s="57"/>
      <c r="D8" s="57"/>
      <c r="E8" s="57"/>
      <c r="F8" s="57" t="s">
        <v>106</v>
      </c>
      <c r="G8" s="60">
        <f>H8+J8+K8+L8</f>
        <v>3796018000</v>
      </c>
      <c r="H8" s="59">
        <f>H9+H82</f>
        <v>3796018000</v>
      </c>
      <c r="I8" s="59">
        <f>I9+I82</f>
        <v>0</v>
      </c>
      <c r="J8" s="59">
        <f>J9+J82</f>
        <v>0</v>
      </c>
      <c r="K8" s="59">
        <f>K9+K82</f>
        <v>0</v>
      </c>
      <c r="L8" s="59">
        <f>L9+L82</f>
        <v>0</v>
      </c>
    </row>
    <row r="9" spans="1:12" s="52" customFormat="1" ht="15.75">
      <c r="A9" s="61"/>
      <c r="B9" s="61"/>
      <c r="C9" s="61"/>
      <c r="D9" s="61"/>
      <c r="E9" s="61"/>
      <c r="F9" s="62" t="s">
        <v>107</v>
      </c>
      <c r="G9" s="60">
        <f>H9+J9+K9+L9</f>
        <v>2400000000</v>
      </c>
      <c r="H9" s="60">
        <f>H10+H12+H14+H21+H23+H25+H31+H34+H39+H43+H48+H52+H61+H67+H69+H72+H74+H79+H58</f>
        <v>2400000000</v>
      </c>
      <c r="I9" s="60">
        <f>I10+I12+I14+I21+I23+I25+I31+I34+I39+I43+I48+I52+I61+I67+I69+I72+I74+I79+I58</f>
        <v>0</v>
      </c>
      <c r="J9" s="60">
        <f>J10+J12+J14+J21+J23+J25+J31+J34+J39+J43+J48+J52+J61+J67+J69+J72+J74+J79+J58</f>
        <v>0</v>
      </c>
      <c r="K9" s="60">
        <f>K10+K12+K14+K21+K23+K25+K31+K34+K39+K43+K48+K52+K61+K67+K69+K72+K74+K79+K58</f>
        <v>0</v>
      </c>
      <c r="L9" s="60">
        <f>L10+L12+L14+L21+L23+L25+L31+L34+L39+L43+L48+L52+L61+L67+L69+L72+L74+L79+L58</f>
        <v>0</v>
      </c>
    </row>
    <row r="10" spans="1:12" s="52" customFormat="1" ht="15.75">
      <c r="A10" s="61"/>
      <c r="B10" s="61"/>
      <c r="C10" s="61">
        <v>6000</v>
      </c>
      <c r="D10" s="61"/>
      <c r="E10" s="61"/>
      <c r="F10" s="62" t="s">
        <v>41</v>
      </c>
      <c r="G10" s="60">
        <f>H10+J10+K10+L10</f>
        <v>1001905800</v>
      </c>
      <c r="H10" s="60">
        <f>H11</f>
        <v>1001905800</v>
      </c>
      <c r="I10" s="60">
        <f>I11</f>
        <v>0</v>
      </c>
      <c r="J10" s="60">
        <f>J11</f>
        <v>0</v>
      </c>
      <c r="K10" s="60">
        <f>K11</f>
        <v>0</v>
      </c>
      <c r="L10" s="60">
        <f>L11</f>
        <v>0</v>
      </c>
    </row>
    <row r="11" spans="1:12" ht="15.75">
      <c r="A11" s="63"/>
      <c r="B11" s="63"/>
      <c r="C11" s="63"/>
      <c r="D11" s="63">
        <v>6001</v>
      </c>
      <c r="E11" s="63"/>
      <c r="F11" s="64" t="s">
        <v>42</v>
      </c>
      <c r="G11" s="65">
        <f>H11+J11+K11+L11</f>
        <v>1001905800</v>
      </c>
      <c r="H11" s="65">
        <v>1001905800</v>
      </c>
      <c r="I11" s="65"/>
      <c r="J11" s="65"/>
      <c r="K11" s="65"/>
      <c r="L11" s="65"/>
    </row>
    <row r="12" spans="1:12" s="52" customFormat="1" ht="15.75">
      <c r="A12" s="61"/>
      <c r="B12" s="61"/>
      <c r="C12" s="61">
        <v>6050</v>
      </c>
      <c r="D12" s="61"/>
      <c r="E12" s="61"/>
      <c r="F12" s="62"/>
      <c r="G12" s="60">
        <f>H12+J12+K12+L12</f>
        <v>139195800</v>
      </c>
      <c r="H12" s="60">
        <f>H13</f>
        <v>139195800</v>
      </c>
      <c r="I12" s="60">
        <f>I13</f>
        <v>0</v>
      </c>
      <c r="J12" s="60">
        <f>J13</f>
        <v>0</v>
      </c>
      <c r="K12" s="60">
        <f>K13</f>
        <v>0</v>
      </c>
      <c r="L12" s="60">
        <f>L13</f>
        <v>0</v>
      </c>
    </row>
    <row r="13" spans="1:12" ht="15.75">
      <c r="A13" s="63"/>
      <c r="B13" s="63"/>
      <c r="C13" s="63"/>
      <c r="D13" s="63">
        <v>6051</v>
      </c>
      <c r="E13" s="63"/>
      <c r="F13" s="64"/>
      <c r="G13" s="65">
        <f>H13+J13+K13+L13</f>
        <v>139195800</v>
      </c>
      <c r="H13" s="65">
        <v>139195800</v>
      </c>
      <c r="I13" s="65"/>
      <c r="J13" s="65"/>
      <c r="K13" s="65"/>
      <c r="L13" s="65"/>
    </row>
    <row r="14" spans="1:12" s="52" customFormat="1" ht="15.75">
      <c r="A14" s="61"/>
      <c r="B14" s="61"/>
      <c r="C14" s="61">
        <v>6100</v>
      </c>
      <c r="D14" s="61"/>
      <c r="E14" s="61"/>
      <c r="F14" s="62" t="s">
        <v>43</v>
      </c>
      <c r="G14" s="60">
        <f>H14+J14+K14+L14</f>
        <v>409871100</v>
      </c>
      <c r="H14" s="60">
        <f>H15+H16+H17+H18+H19+H20</f>
        <v>409871100</v>
      </c>
      <c r="I14" s="60">
        <f>I15+I16+I17+I18+I19+I20</f>
        <v>0</v>
      </c>
      <c r="J14" s="60">
        <f>J15+J16+J17+J18+J19+J20</f>
        <v>0</v>
      </c>
      <c r="K14" s="60">
        <f>K15+K16+K17+K18+K19+K20</f>
        <v>0</v>
      </c>
      <c r="L14" s="60">
        <f>L15+L16+L17+L18+L19+L20</f>
        <v>0</v>
      </c>
    </row>
    <row r="15" spans="1:12" ht="15.75">
      <c r="A15" s="63"/>
      <c r="B15" s="63"/>
      <c r="C15" s="63"/>
      <c r="D15" s="63">
        <v>6101</v>
      </c>
      <c r="E15" s="63"/>
      <c r="F15" s="64"/>
      <c r="G15" s="65">
        <f>H15+J15+K15+L15</f>
        <v>65709000</v>
      </c>
      <c r="H15" s="65">
        <v>65709000</v>
      </c>
      <c r="I15" s="65"/>
      <c r="J15" s="65"/>
      <c r="K15" s="65"/>
      <c r="L15" s="65"/>
    </row>
    <row r="16" spans="1:12" ht="15.75">
      <c r="A16" s="63"/>
      <c r="B16" s="63"/>
      <c r="C16" s="63"/>
      <c r="D16" s="63">
        <v>6105</v>
      </c>
      <c r="E16" s="63"/>
      <c r="F16" s="64"/>
      <c r="G16" s="65">
        <f>H16+J16+K16+L16</f>
        <v>19627500</v>
      </c>
      <c r="H16" s="65">
        <v>19627500</v>
      </c>
      <c r="I16" s="65"/>
      <c r="J16" s="65"/>
      <c r="K16" s="65"/>
      <c r="L16" s="65"/>
    </row>
    <row r="17" spans="1:12" ht="15.75">
      <c r="A17" s="63"/>
      <c r="B17" s="63"/>
      <c r="C17" s="63"/>
      <c r="D17" s="63">
        <v>6113</v>
      </c>
      <c r="E17" s="63"/>
      <c r="F17" s="64"/>
      <c r="G17" s="65">
        <f>H17+J17+K17+L17</f>
        <v>1788000</v>
      </c>
      <c r="H17" s="65">
        <v>1788000</v>
      </c>
      <c r="I17" s="65"/>
      <c r="J17" s="65"/>
      <c r="K17" s="65"/>
      <c r="L17" s="65"/>
    </row>
    <row r="18" spans="1:12" ht="15.75">
      <c r="A18" s="63"/>
      <c r="B18" s="63"/>
      <c r="C18" s="63"/>
      <c r="D18" s="63">
        <v>6115</v>
      </c>
      <c r="E18" s="63"/>
      <c r="F18" s="64"/>
      <c r="G18" s="65">
        <f>H18+J18+K18+L18</f>
        <v>12541300</v>
      </c>
      <c r="H18" s="65">
        <v>12541300</v>
      </c>
      <c r="I18" s="65"/>
      <c r="J18" s="65"/>
      <c r="K18" s="65"/>
      <c r="L18" s="65"/>
    </row>
    <row r="19" spans="1:12" ht="15.75">
      <c r="A19" s="63"/>
      <c r="B19" s="63"/>
      <c r="C19" s="63"/>
      <c r="D19" s="63">
        <v>6123</v>
      </c>
      <c r="E19" s="63"/>
      <c r="F19" s="64"/>
      <c r="G19" s="65">
        <f>H19+J19+K19+L19</f>
        <v>5364000</v>
      </c>
      <c r="H19" s="65">
        <v>5364000</v>
      </c>
      <c r="I19" s="65"/>
      <c r="J19" s="65"/>
      <c r="K19" s="65"/>
      <c r="L19" s="65"/>
    </row>
    <row r="20" spans="1:12" ht="15.75">
      <c r="A20" s="63"/>
      <c r="B20" s="63"/>
      <c r="C20" s="63"/>
      <c r="D20" s="63">
        <v>6124</v>
      </c>
      <c r="E20" s="63"/>
      <c r="F20" s="64"/>
      <c r="G20" s="65">
        <f>H20+J20+K20+L20</f>
        <v>304841300</v>
      </c>
      <c r="H20" s="65">
        <v>304841300</v>
      </c>
      <c r="I20" s="65"/>
      <c r="J20" s="65"/>
      <c r="K20" s="65"/>
      <c r="L20" s="65"/>
    </row>
    <row r="21" spans="1:12" s="52" customFormat="1" ht="15.75">
      <c r="A21" s="61"/>
      <c r="B21" s="61"/>
      <c r="C21" s="61">
        <v>6200</v>
      </c>
      <c r="D21" s="61"/>
      <c r="E21" s="61"/>
      <c r="F21" s="62"/>
      <c r="G21" s="60">
        <f>H21+J21+K21+L21</f>
        <v>0</v>
      </c>
      <c r="H21" s="60">
        <f>H22</f>
        <v>0</v>
      </c>
      <c r="I21" s="60">
        <f>I22</f>
        <v>0</v>
      </c>
      <c r="J21" s="60">
        <f>J22</f>
        <v>0</v>
      </c>
      <c r="K21" s="60">
        <f>K22</f>
        <v>0</v>
      </c>
      <c r="L21" s="60">
        <f>L22</f>
        <v>0</v>
      </c>
    </row>
    <row r="22" spans="1:12" ht="15.75">
      <c r="A22" s="63"/>
      <c r="B22" s="63"/>
      <c r="C22" s="63"/>
      <c r="D22" s="63">
        <v>6249</v>
      </c>
      <c r="E22" s="63"/>
      <c r="F22" s="64"/>
      <c r="G22" s="65">
        <f>H22+J22+K22+L22</f>
        <v>0</v>
      </c>
      <c r="H22" s="65">
        <v>0</v>
      </c>
      <c r="I22" s="65"/>
      <c r="J22" s="65"/>
      <c r="K22" s="65"/>
      <c r="L22" s="65"/>
    </row>
    <row r="23" spans="1:12" s="52" customFormat="1" ht="15.75">
      <c r="A23" s="61"/>
      <c r="B23" s="61"/>
      <c r="C23" s="61">
        <v>6250</v>
      </c>
      <c r="D23" s="61"/>
      <c r="E23" s="61"/>
      <c r="F23" s="62" t="s">
        <v>44</v>
      </c>
      <c r="G23" s="60">
        <f>H23+J23+K23+L23</f>
        <v>11590000</v>
      </c>
      <c r="H23" s="60">
        <f>H24</f>
        <v>11590000</v>
      </c>
      <c r="I23" s="60">
        <f>I24</f>
        <v>0</v>
      </c>
      <c r="J23" s="60">
        <f>J24</f>
        <v>0</v>
      </c>
      <c r="K23" s="60">
        <f>K24</f>
        <v>0</v>
      </c>
      <c r="L23" s="60">
        <f>L24</f>
        <v>0</v>
      </c>
    </row>
    <row r="24" spans="1:12" ht="15.75">
      <c r="A24" s="63"/>
      <c r="B24" s="63"/>
      <c r="C24" s="63"/>
      <c r="D24" s="63">
        <v>6299</v>
      </c>
      <c r="E24" s="63"/>
      <c r="F24" s="64" t="s">
        <v>45</v>
      </c>
      <c r="G24" s="65">
        <f>H24+J24+K24+L24</f>
        <v>11590000</v>
      </c>
      <c r="H24" s="65">
        <v>11590000</v>
      </c>
      <c r="I24" s="65"/>
      <c r="J24" s="65"/>
      <c r="K24" s="65"/>
      <c r="L24" s="65"/>
    </row>
    <row r="25" spans="1:12" s="52" customFormat="1" ht="15.75">
      <c r="A25" s="61"/>
      <c r="B25" s="61"/>
      <c r="C25" s="61">
        <v>6300</v>
      </c>
      <c r="D25" s="61"/>
      <c r="E25" s="61"/>
      <c r="F25" s="62" t="s">
        <v>46</v>
      </c>
      <c r="G25" s="60">
        <f>H25+J25+K25+L25</f>
        <v>275748500</v>
      </c>
      <c r="H25" s="60">
        <f>H26+H27+H28+H29+H30</f>
        <v>275748500</v>
      </c>
      <c r="I25" s="60">
        <f>I26+I27+I28+I29+I30</f>
        <v>0</v>
      </c>
      <c r="J25" s="60">
        <f>J26+J27+J28+J29+J30</f>
        <v>0</v>
      </c>
      <c r="K25" s="60">
        <f>K26+K27+K28+K29+K30</f>
        <v>0</v>
      </c>
      <c r="L25" s="60">
        <f>L26+L27+L28+L29+L30</f>
        <v>0</v>
      </c>
    </row>
    <row r="26" spans="1:12" ht="15.75">
      <c r="A26" s="63"/>
      <c r="B26" s="63"/>
      <c r="C26" s="63"/>
      <c r="D26" s="63">
        <v>6301</v>
      </c>
      <c r="E26" s="63"/>
      <c r="F26" s="64" t="s">
        <v>47</v>
      </c>
      <c r="G26" s="65">
        <f>H26+J26+K26+L26</f>
        <v>207289800</v>
      </c>
      <c r="H26" s="65">
        <v>207289800</v>
      </c>
      <c r="I26" s="65"/>
      <c r="J26" s="65"/>
      <c r="K26" s="65"/>
      <c r="L26" s="65"/>
    </row>
    <row r="27" spans="1:12" ht="15.75">
      <c r="A27" s="63"/>
      <c r="B27" s="63"/>
      <c r="C27" s="63"/>
      <c r="D27" s="63">
        <v>6302</v>
      </c>
      <c r="E27" s="63"/>
      <c r="F27" s="64" t="s">
        <v>48</v>
      </c>
      <c r="G27" s="65">
        <f>H27+J27+K27+L27</f>
        <v>36581300</v>
      </c>
      <c r="H27" s="65">
        <v>36581300</v>
      </c>
      <c r="I27" s="65"/>
      <c r="J27" s="65"/>
      <c r="K27" s="65"/>
      <c r="L27" s="65"/>
    </row>
    <row r="28" spans="1:12" ht="15.75">
      <c r="A28" s="63"/>
      <c r="B28" s="63"/>
      <c r="C28" s="63"/>
      <c r="D28" s="63">
        <v>6303</v>
      </c>
      <c r="E28" s="63"/>
      <c r="F28" s="64" t="s">
        <v>49</v>
      </c>
      <c r="G28" s="65">
        <f>H28+J28+K28+L28</f>
        <v>24386900</v>
      </c>
      <c r="H28" s="65">
        <v>24386900</v>
      </c>
      <c r="I28" s="65"/>
      <c r="J28" s="65"/>
      <c r="K28" s="65"/>
      <c r="L28" s="65"/>
    </row>
    <row r="29" spans="1:12" ht="15.75">
      <c r="A29" s="63"/>
      <c r="B29" s="63"/>
      <c r="C29" s="63"/>
      <c r="D29" s="63">
        <v>6304</v>
      </c>
      <c r="E29" s="63"/>
      <c r="F29" s="64" t="s">
        <v>50</v>
      </c>
      <c r="G29" s="65">
        <f>H29+J29+K29+L29</f>
        <v>1392000</v>
      </c>
      <c r="H29" s="65">
        <v>1392000</v>
      </c>
      <c r="I29" s="65"/>
      <c r="J29" s="65"/>
      <c r="K29" s="65"/>
      <c r="L29" s="65"/>
    </row>
    <row r="30" spans="1:12" ht="15.75">
      <c r="A30" s="63"/>
      <c r="B30" s="63"/>
      <c r="C30" s="63"/>
      <c r="D30" s="63">
        <v>6349</v>
      </c>
      <c r="E30" s="63"/>
      <c r="F30" s="64"/>
      <c r="G30" s="65">
        <f>H30+J30+K30+L30</f>
        <v>6098500</v>
      </c>
      <c r="H30" s="65">
        <v>6098500</v>
      </c>
      <c r="I30" s="65"/>
      <c r="J30" s="65"/>
      <c r="K30" s="65"/>
      <c r="L30" s="65"/>
    </row>
    <row r="31" spans="1:12" s="52" customFormat="1" ht="15.75">
      <c r="A31" s="61"/>
      <c r="B31" s="61"/>
      <c r="C31" s="61">
        <v>6400</v>
      </c>
      <c r="D31" s="61"/>
      <c r="E31" s="61"/>
      <c r="F31" s="62" t="s">
        <v>51</v>
      </c>
      <c r="G31" s="60">
        <f>H31+J31+K31+L31</f>
        <v>115813900</v>
      </c>
      <c r="H31" s="60">
        <f>H32+H33</f>
        <v>115813900</v>
      </c>
      <c r="I31" s="60">
        <f>I32+I33</f>
        <v>0</v>
      </c>
      <c r="J31" s="60">
        <f>J32+J33</f>
        <v>0</v>
      </c>
      <c r="K31" s="60">
        <f>K32+K33</f>
        <v>0</v>
      </c>
      <c r="L31" s="60">
        <f>L32+L33</f>
        <v>0</v>
      </c>
    </row>
    <row r="32" spans="1:12" ht="15.75">
      <c r="A32" s="63"/>
      <c r="B32" s="63"/>
      <c r="C32" s="63"/>
      <c r="D32" s="63">
        <v>6404</v>
      </c>
      <c r="E32" s="63"/>
      <c r="F32" s="64" t="s">
        <v>52</v>
      </c>
      <c r="G32" s="65">
        <f>H32+J32+K32+L32</f>
        <v>112453900</v>
      </c>
      <c r="H32" s="65">
        <v>112453900</v>
      </c>
      <c r="I32" s="65"/>
      <c r="J32" s="65"/>
      <c r="K32" s="65"/>
      <c r="L32" s="65"/>
    </row>
    <row r="33" spans="1:12" ht="15.75">
      <c r="A33" s="63"/>
      <c r="B33" s="63"/>
      <c r="C33" s="63"/>
      <c r="D33" s="63">
        <v>6449</v>
      </c>
      <c r="E33" s="63"/>
      <c r="F33" s="64" t="s">
        <v>45</v>
      </c>
      <c r="G33" s="65">
        <f>H33+J33+K33+L33</f>
        <v>3360000</v>
      </c>
      <c r="H33" s="65">
        <v>3360000</v>
      </c>
      <c r="I33" s="65"/>
      <c r="J33" s="65"/>
      <c r="K33" s="65"/>
      <c r="L33" s="65"/>
    </row>
    <row r="34" spans="1:12" s="52" customFormat="1" ht="15.75">
      <c r="A34" s="61"/>
      <c r="B34" s="61"/>
      <c r="C34" s="61">
        <v>6500</v>
      </c>
      <c r="D34" s="61"/>
      <c r="E34" s="61"/>
      <c r="F34" s="62" t="s">
        <v>53</v>
      </c>
      <c r="G34" s="60">
        <f>H34+J34+K34+L34</f>
        <v>26862900</v>
      </c>
      <c r="H34" s="60">
        <f>H35+H36+H37+H38</f>
        <v>26862900</v>
      </c>
      <c r="I34" s="60">
        <f>I35+I36+I37+I38</f>
        <v>0</v>
      </c>
      <c r="J34" s="60">
        <f>J35+J36+J37+J38</f>
        <v>0</v>
      </c>
      <c r="K34" s="60">
        <f>K35+K36+K37+K38</f>
        <v>0</v>
      </c>
      <c r="L34" s="60">
        <f>L35+L36+L37+L38</f>
        <v>0</v>
      </c>
    </row>
    <row r="35" spans="1:12" ht="15.75">
      <c r="A35" s="63"/>
      <c r="B35" s="63"/>
      <c r="C35" s="63"/>
      <c r="D35" s="63">
        <v>6501</v>
      </c>
      <c r="E35" s="63"/>
      <c r="F35" s="64" t="s">
        <v>54</v>
      </c>
      <c r="G35" s="65">
        <f>H35+J35+K35+L35</f>
        <v>13270900</v>
      </c>
      <c r="H35" s="65">
        <v>13270900</v>
      </c>
      <c r="I35" s="65"/>
      <c r="J35" s="65"/>
      <c r="K35" s="65"/>
      <c r="L35" s="65"/>
    </row>
    <row r="36" spans="1:12" ht="15.75">
      <c r="A36" s="63"/>
      <c r="B36" s="63"/>
      <c r="C36" s="63"/>
      <c r="D36" s="63">
        <v>6502</v>
      </c>
      <c r="E36" s="63"/>
      <c r="F36" s="64" t="s">
        <v>55</v>
      </c>
      <c r="G36" s="65">
        <f>H36+J36+K36+L36</f>
        <v>5292000</v>
      </c>
      <c r="H36" s="65">
        <v>5292000</v>
      </c>
      <c r="I36" s="65"/>
      <c r="J36" s="65"/>
      <c r="K36" s="65"/>
      <c r="L36" s="65"/>
    </row>
    <row r="37" spans="1:12" ht="15.75">
      <c r="A37" s="63"/>
      <c r="B37" s="63"/>
      <c r="C37" s="63"/>
      <c r="D37" s="63">
        <v>6504</v>
      </c>
      <c r="E37" s="63"/>
      <c r="F37" s="64" t="s">
        <v>56</v>
      </c>
      <c r="G37" s="65">
        <f>H37+J37+K37+L37</f>
        <v>8300000</v>
      </c>
      <c r="H37" s="65">
        <v>8300000</v>
      </c>
      <c r="I37" s="65"/>
      <c r="J37" s="65"/>
      <c r="K37" s="65"/>
      <c r="L37" s="65"/>
    </row>
    <row r="38" spans="1:12" ht="15.75">
      <c r="A38" s="63"/>
      <c r="B38" s="63"/>
      <c r="C38" s="63"/>
      <c r="D38" s="63">
        <v>6549</v>
      </c>
      <c r="E38" s="63"/>
      <c r="F38" s="64" t="s">
        <v>45</v>
      </c>
      <c r="G38" s="65">
        <f>H38+J38+K38+L38</f>
        <v>0</v>
      </c>
      <c r="H38" s="65"/>
      <c r="I38" s="65"/>
      <c r="J38" s="65"/>
      <c r="K38" s="65"/>
      <c r="L38" s="65"/>
    </row>
    <row r="39" spans="1:12" s="52" customFormat="1" ht="15.75">
      <c r="A39" s="61"/>
      <c r="B39" s="61"/>
      <c r="C39" s="61">
        <v>6550</v>
      </c>
      <c r="D39" s="61"/>
      <c r="E39" s="61"/>
      <c r="F39" s="62" t="s">
        <v>57</v>
      </c>
      <c r="G39" s="60">
        <f>H39+J39+K39+L39</f>
        <v>107298000</v>
      </c>
      <c r="H39" s="60">
        <f>H40+H41+H42</f>
        <v>107298000</v>
      </c>
      <c r="I39" s="60">
        <f>I40+I41+I42</f>
        <v>0</v>
      </c>
      <c r="J39" s="60">
        <f>J40+J41+J42</f>
        <v>0</v>
      </c>
      <c r="K39" s="60">
        <f>K40+K41+K42</f>
        <v>0</v>
      </c>
      <c r="L39" s="60">
        <f>L40+L41+L42</f>
        <v>0</v>
      </c>
    </row>
    <row r="40" spans="1:12" ht="15.75">
      <c r="A40" s="63"/>
      <c r="B40" s="63"/>
      <c r="C40" s="63"/>
      <c r="D40" s="63">
        <v>6551</v>
      </c>
      <c r="E40" s="63"/>
      <c r="F40" s="64" t="s">
        <v>58</v>
      </c>
      <c r="G40" s="65">
        <f>H40+J40+K40+L40</f>
        <v>51343000</v>
      </c>
      <c r="H40" s="65">
        <v>51343000</v>
      </c>
      <c r="I40" s="65"/>
      <c r="J40" s="65"/>
      <c r="K40" s="65"/>
      <c r="L40" s="65"/>
    </row>
    <row r="41" spans="1:12" ht="15.75">
      <c r="A41" s="63"/>
      <c r="B41" s="63"/>
      <c r="C41" s="63"/>
      <c r="D41" s="63">
        <v>6552</v>
      </c>
      <c r="E41" s="63"/>
      <c r="F41" s="64" t="s">
        <v>59</v>
      </c>
      <c r="G41" s="65">
        <f>H41+J41+K41+L41</f>
        <v>33793000</v>
      </c>
      <c r="H41" s="65">
        <v>33793000</v>
      </c>
      <c r="I41" s="65"/>
      <c r="J41" s="65"/>
      <c r="K41" s="65"/>
      <c r="L41" s="65"/>
    </row>
    <row r="42" spans="1:12" ht="15.75">
      <c r="A42" s="63"/>
      <c r="B42" s="63"/>
      <c r="C42" s="63"/>
      <c r="D42" s="63">
        <v>6599</v>
      </c>
      <c r="E42" s="63"/>
      <c r="F42" s="64" t="s">
        <v>60</v>
      </c>
      <c r="G42" s="65">
        <f>H42+J42+K42+L42</f>
        <v>22162000</v>
      </c>
      <c r="H42" s="65">
        <v>22162000</v>
      </c>
      <c r="I42" s="65"/>
      <c r="J42" s="65"/>
      <c r="K42" s="65"/>
      <c r="L42" s="65"/>
    </row>
    <row r="43" spans="1:12" s="52" customFormat="1" ht="15.75">
      <c r="A43" s="61"/>
      <c r="B43" s="61"/>
      <c r="C43" s="61">
        <v>6600</v>
      </c>
      <c r="D43" s="61"/>
      <c r="E43" s="61"/>
      <c r="F43" s="62" t="s">
        <v>61</v>
      </c>
      <c r="G43" s="60">
        <f>H43+J43+K43+L43</f>
        <v>3592500</v>
      </c>
      <c r="H43" s="60">
        <f>H44+H45+H46+H47</f>
        <v>3592500</v>
      </c>
      <c r="I43" s="60">
        <f>I44+I45+I46+I47</f>
        <v>0</v>
      </c>
      <c r="J43" s="60">
        <f>J44+J45+J46+J47</f>
        <v>0</v>
      </c>
      <c r="K43" s="60">
        <f>K44+K45+K46+K47</f>
        <v>0</v>
      </c>
      <c r="L43" s="60">
        <f>L44+L45+L46+L47</f>
        <v>0</v>
      </c>
    </row>
    <row r="44" spans="1:12" ht="15.75">
      <c r="A44" s="63"/>
      <c r="B44" s="63"/>
      <c r="C44" s="63"/>
      <c r="D44" s="63">
        <v>6601</v>
      </c>
      <c r="E44" s="63"/>
      <c r="F44" s="64" t="s">
        <v>62</v>
      </c>
      <c r="G44" s="65">
        <f>H44+J44+K44+L44</f>
        <v>0</v>
      </c>
      <c r="H44" s="65">
        <v>0</v>
      </c>
      <c r="I44" s="65"/>
      <c r="J44" s="65"/>
      <c r="K44" s="65"/>
      <c r="L44" s="65"/>
    </row>
    <row r="45" spans="1:12" ht="15.75">
      <c r="A45" s="63"/>
      <c r="B45" s="63"/>
      <c r="C45" s="63"/>
      <c r="D45" s="63">
        <v>6603</v>
      </c>
      <c r="E45" s="63"/>
      <c r="F45" s="64" t="s">
        <v>63</v>
      </c>
      <c r="G45" s="65">
        <f>H45+J45+K45+L45</f>
        <v>747500</v>
      </c>
      <c r="H45" s="65">
        <v>747500</v>
      </c>
      <c r="I45" s="65"/>
      <c r="J45" s="65"/>
      <c r="K45" s="65"/>
      <c r="L45" s="65"/>
    </row>
    <row r="46" spans="1:12" ht="15.75">
      <c r="A46" s="63"/>
      <c r="B46" s="63"/>
      <c r="C46" s="63"/>
      <c r="D46" s="63">
        <v>6606</v>
      </c>
      <c r="E46" s="63"/>
      <c r="F46" s="64"/>
      <c r="G46" s="65">
        <f>H46+J46+K46+L46</f>
        <v>1800000</v>
      </c>
      <c r="H46" s="65">
        <v>1800000</v>
      </c>
      <c r="I46" s="65"/>
      <c r="J46" s="65"/>
      <c r="K46" s="65"/>
      <c r="L46" s="65"/>
    </row>
    <row r="47" spans="1:12" ht="15.75">
      <c r="A47" s="63"/>
      <c r="B47" s="63"/>
      <c r="C47" s="63"/>
      <c r="D47" s="63">
        <v>6649</v>
      </c>
      <c r="E47" s="63"/>
      <c r="F47" s="64" t="s">
        <v>64</v>
      </c>
      <c r="G47" s="65">
        <f>H47+J47+K47+L47</f>
        <v>1045000</v>
      </c>
      <c r="H47" s="65">
        <v>1045000</v>
      </c>
      <c r="I47" s="65"/>
      <c r="J47" s="65"/>
      <c r="K47" s="65"/>
      <c r="L47" s="65"/>
    </row>
    <row r="48" spans="1:12" s="52" customFormat="1" ht="15.75">
      <c r="A48" s="61"/>
      <c r="B48" s="61"/>
      <c r="C48" s="61">
        <v>6650</v>
      </c>
      <c r="D48" s="61"/>
      <c r="E48" s="61"/>
      <c r="F48" s="62" t="s">
        <v>65</v>
      </c>
      <c r="G48" s="60">
        <f>H48+J48+K48+L48</f>
        <v>0</v>
      </c>
      <c r="H48" s="60">
        <f>H51+H49+H50</f>
        <v>0</v>
      </c>
      <c r="I48" s="60">
        <f>I51+I49+I50</f>
        <v>0</v>
      </c>
      <c r="J48" s="60">
        <f>J51+J49+J50</f>
        <v>0</v>
      </c>
      <c r="K48" s="60">
        <f>K51+K49+K50</f>
        <v>0</v>
      </c>
      <c r="L48" s="60">
        <f>L51+L49+L50</f>
        <v>0</v>
      </c>
    </row>
    <row r="49" spans="1:12" ht="15.75">
      <c r="A49" s="63"/>
      <c r="B49" s="63"/>
      <c r="C49" s="63"/>
      <c r="D49" s="63">
        <v>6651</v>
      </c>
      <c r="E49" s="63"/>
      <c r="F49" s="64"/>
      <c r="G49" s="65">
        <f>H49+J49+K49+L49</f>
        <v>0</v>
      </c>
      <c r="H49" s="65">
        <v>0</v>
      </c>
      <c r="I49" s="65"/>
      <c r="J49" s="65"/>
      <c r="K49" s="65"/>
      <c r="L49" s="65"/>
    </row>
    <row r="50" spans="1:12" ht="15.75">
      <c r="A50" s="63"/>
      <c r="B50" s="63"/>
      <c r="C50" s="63"/>
      <c r="D50" s="63">
        <v>6655</v>
      </c>
      <c r="E50" s="63"/>
      <c r="F50" s="64"/>
      <c r="G50" s="65">
        <f>H50+J50+K50+L50</f>
        <v>0</v>
      </c>
      <c r="H50" s="65">
        <v>0</v>
      </c>
      <c r="I50" s="65"/>
      <c r="J50" s="65"/>
      <c r="K50" s="65"/>
      <c r="L50" s="65"/>
    </row>
    <row r="51" spans="1:12" ht="15.75">
      <c r="A51" s="63"/>
      <c r="B51" s="63"/>
      <c r="C51" s="63"/>
      <c r="D51" s="63">
        <v>6699</v>
      </c>
      <c r="E51" s="63"/>
      <c r="F51" s="64" t="s">
        <v>66</v>
      </c>
      <c r="G51" s="65">
        <f>H51+J51+K51+L51</f>
        <v>0</v>
      </c>
      <c r="H51" s="65">
        <v>0</v>
      </c>
      <c r="I51" s="65"/>
      <c r="J51" s="65"/>
      <c r="K51" s="65"/>
      <c r="L51" s="65"/>
    </row>
    <row r="52" spans="1:12" s="52" customFormat="1" ht="15.75">
      <c r="A52" s="61"/>
      <c r="B52" s="61"/>
      <c r="C52" s="61">
        <v>6700</v>
      </c>
      <c r="D52" s="61"/>
      <c r="E52" s="61"/>
      <c r="F52" s="62" t="s">
        <v>67</v>
      </c>
      <c r="G52" s="60">
        <f>H52+J52+K52+L52</f>
        <v>86050000</v>
      </c>
      <c r="H52" s="60">
        <f>H53+H54+H56+H55+H57</f>
        <v>86050000</v>
      </c>
      <c r="I52" s="60">
        <f>I53+I54+I56+I55+I57</f>
        <v>0</v>
      </c>
      <c r="J52" s="60">
        <f>J53+J54+J56+J55+J57</f>
        <v>0</v>
      </c>
      <c r="K52" s="60">
        <f>K53+K54+K56+K55+K57</f>
        <v>0</v>
      </c>
      <c r="L52" s="60">
        <f>L53+L54+L56+L55+L57</f>
        <v>0</v>
      </c>
    </row>
    <row r="53" spans="1:12" ht="15.75">
      <c r="A53" s="63"/>
      <c r="B53" s="63"/>
      <c r="C53" s="63"/>
      <c r="D53" s="63">
        <v>6701</v>
      </c>
      <c r="E53" s="63"/>
      <c r="F53" s="64" t="s">
        <v>68</v>
      </c>
      <c r="G53" s="65">
        <f>H53+J53+K53+L53</f>
        <v>0</v>
      </c>
      <c r="H53" s="65">
        <v>0</v>
      </c>
      <c r="I53" s="65"/>
      <c r="J53" s="65"/>
      <c r="K53" s="65"/>
      <c r="L53" s="65"/>
    </row>
    <row r="54" spans="1:12" ht="15.75">
      <c r="A54" s="63"/>
      <c r="B54" s="63"/>
      <c r="C54" s="63"/>
      <c r="D54" s="63">
        <v>6702</v>
      </c>
      <c r="E54" s="63"/>
      <c r="F54" s="64" t="s">
        <v>69</v>
      </c>
      <c r="G54" s="65">
        <f>H54+J54+K54+L54</f>
        <v>17100000</v>
      </c>
      <c r="H54" s="65">
        <v>17100000</v>
      </c>
      <c r="I54" s="65"/>
      <c r="J54" s="65"/>
      <c r="K54" s="65"/>
      <c r="L54" s="65"/>
    </row>
    <row r="55" spans="1:12" ht="15.75">
      <c r="A55" s="63"/>
      <c r="B55" s="63"/>
      <c r="C55" s="63"/>
      <c r="D55" s="63">
        <v>6703</v>
      </c>
      <c r="E55" s="63"/>
      <c r="F55" s="64"/>
      <c r="G55" s="65">
        <f>H55+J55+K55+L55</f>
        <v>2800000</v>
      </c>
      <c r="H55" s="65">
        <v>2800000</v>
      </c>
      <c r="I55" s="65"/>
      <c r="J55" s="65"/>
      <c r="K55" s="65"/>
      <c r="L55" s="65"/>
    </row>
    <row r="56" spans="1:12" ht="15.75">
      <c r="A56" s="63"/>
      <c r="B56" s="63"/>
      <c r="C56" s="63"/>
      <c r="D56" s="63">
        <v>6704</v>
      </c>
      <c r="E56" s="63"/>
      <c r="F56" s="64" t="s">
        <v>70</v>
      </c>
      <c r="G56" s="65">
        <f>H56+J56+K56+L56</f>
        <v>66150000</v>
      </c>
      <c r="H56" s="65">
        <v>66150000</v>
      </c>
      <c r="I56" s="65"/>
      <c r="J56" s="65"/>
      <c r="K56" s="65"/>
      <c r="L56" s="65"/>
    </row>
    <row r="57" spans="1:12" ht="15.75">
      <c r="A57" s="63"/>
      <c r="B57" s="63"/>
      <c r="C57" s="63"/>
      <c r="D57" s="63">
        <v>6749</v>
      </c>
      <c r="E57" s="63"/>
      <c r="F57" s="64"/>
      <c r="G57" s="65">
        <f>H57+J57+K57+L57</f>
        <v>0</v>
      </c>
      <c r="H57" s="65">
        <v>0</v>
      </c>
      <c r="I57" s="65"/>
      <c r="J57" s="65"/>
      <c r="K57" s="65"/>
      <c r="L57" s="65"/>
    </row>
    <row r="58" spans="1:12" s="52" customFormat="1" ht="15.75">
      <c r="A58" s="61"/>
      <c r="B58" s="61"/>
      <c r="C58" s="61">
        <v>6750</v>
      </c>
      <c r="D58" s="61"/>
      <c r="E58" s="61"/>
      <c r="F58" s="62"/>
      <c r="G58" s="60">
        <f>H58+J58+K58+L58</f>
        <v>10300000</v>
      </c>
      <c r="H58" s="60">
        <f>H59+H60</f>
        <v>10300000</v>
      </c>
      <c r="I58" s="60">
        <f>I59+I60</f>
        <v>0</v>
      </c>
      <c r="J58" s="60">
        <f>J59+J60</f>
        <v>0</v>
      </c>
      <c r="K58" s="60">
        <f>K59+K60</f>
        <v>0</v>
      </c>
      <c r="L58" s="60">
        <f>L59+L60</f>
        <v>0</v>
      </c>
    </row>
    <row r="59" spans="1:12" ht="15.75">
      <c r="A59" s="63"/>
      <c r="B59" s="63"/>
      <c r="C59" s="63"/>
      <c r="D59" s="63">
        <v>6751</v>
      </c>
      <c r="E59" s="63"/>
      <c r="F59" s="64"/>
      <c r="G59" s="65">
        <f>H59+J59+K59+L59</f>
        <v>10300000</v>
      </c>
      <c r="H59" s="65">
        <v>10300000</v>
      </c>
      <c r="I59" s="65"/>
      <c r="J59" s="65"/>
      <c r="K59" s="65"/>
      <c r="L59" s="65"/>
    </row>
    <row r="60" spans="1:12" ht="15.75">
      <c r="A60" s="63"/>
      <c r="B60" s="63"/>
      <c r="C60" s="63"/>
      <c r="D60" s="63">
        <v>6799</v>
      </c>
      <c r="E60" s="63"/>
      <c r="F60" s="64"/>
      <c r="G60" s="65">
        <f>H60+J60+K60+L60</f>
        <v>0</v>
      </c>
      <c r="H60" s="65">
        <v>0</v>
      </c>
      <c r="I60" s="65"/>
      <c r="J60" s="65"/>
      <c r="K60" s="65"/>
      <c r="L60" s="65"/>
    </row>
    <row r="61" spans="1:12" s="52" customFormat="1" ht="15.75">
      <c r="A61" s="61"/>
      <c r="B61" s="61"/>
      <c r="C61" s="61">
        <v>6900</v>
      </c>
      <c r="D61" s="61"/>
      <c r="E61" s="61"/>
      <c r="F61" s="66" t="s">
        <v>71</v>
      </c>
      <c r="G61" s="60">
        <f>H61+J61+K61+L61</f>
        <v>73893000</v>
      </c>
      <c r="H61" s="60">
        <f>H62+H63+H64+H65+H66</f>
        <v>73893000</v>
      </c>
      <c r="I61" s="60">
        <f>I62+I63+I64+I65+I66</f>
        <v>0</v>
      </c>
      <c r="J61" s="60">
        <f>J62+J63+J64+J65+J66</f>
        <v>0</v>
      </c>
      <c r="K61" s="60">
        <f>K62+K63+K64+K65+K66</f>
        <v>0</v>
      </c>
      <c r="L61" s="60">
        <f>L62+L63+L64+L65+L66</f>
        <v>0</v>
      </c>
    </row>
    <row r="62" spans="1:12" ht="15.75">
      <c r="A62" s="63"/>
      <c r="B62" s="63"/>
      <c r="C62" s="63"/>
      <c r="D62" s="63">
        <v>6901</v>
      </c>
      <c r="E62" s="63"/>
      <c r="F62" s="64" t="s">
        <v>72</v>
      </c>
      <c r="G62" s="65">
        <f>H62+J62+K62+L62</f>
        <v>570000</v>
      </c>
      <c r="H62" s="65">
        <v>570000</v>
      </c>
      <c r="I62" s="65"/>
      <c r="J62" s="65"/>
      <c r="K62" s="65"/>
      <c r="L62" s="65"/>
    </row>
    <row r="63" spans="1:12" ht="15.75">
      <c r="A63" s="63"/>
      <c r="B63" s="63"/>
      <c r="C63" s="63"/>
      <c r="D63" s="63">
        <v>6912</v>
      </c>
      <c r="E63" s="63"/>
      <c r="F63" s="64" t="s">
        <v>73</v>
      </c>
      <c r="G63" s="65">
        <f>H63+J63+K63+L63</f>
        <v>46450000</v>
      </c>
      <c r="H63" s="65">
        <v>46450000</v>
      </c>
      <c r="I63" s="65"/>
      <c r="J63" s="65"/>
      <c r="K63" s="65"/>
      <c r="L63" s="65"/>
    </row>
    <row r="64" spans="1:12" ht="15.75">
      <c r="A64" s="63"/>
      <c r="B64" s="63"/>
      <c r="C64" s="63"/>
      <c r="D64" s="63">
        <v>6913</v>
      </c>
      <c r="E64" s="63"/>
      <c r="F64" s="64" t="s">
        <v>74</v>
      </c>
      <c r="G64" s="65">
        <f>H64+J64+K64+L64</f>
        <v>19970000</v>
      </c>
      <c r="H64" s="65">
        <v>19970000</v>
      </c>
      <c r="I64" s="65"/>
      <c r="J64" s="65"/>
      <c r="K64" s="65"/>
      <c r="L64" s="65"/>
    </row>
    <row r="65" spans="1:12" ht="15.75">
      <c r="A65" s="63"/>
      <c r="B65" s="63"/>
      <c r="C65" s="63"/>
      <c r="D65" s="63">
        <v>6921</v>
      </c>
      <c r="E65" s="63"/>
      <c r="F65" s="64"/>
      <c r="G65" s="65">
        <f>H65+J65+K65+L65</f>
        <v>710000</v>
      </c>
      <c r="H65" s="65">
        <v>710000</v>
      </c>
      <c r="I65" s="65"/>
      <c r="J65" s="65"/>
      <c r="K65" s="65"/>
      <c r="L65" s="65"/>
    </row>
    <row r="66" spans="1:12" ht="15.75">
      <c r="A66" s="63"/>
      <c r="B66" s="63"/>
      <c r="C66" s="63"/>
      <c r="D66" s="63">
        <v>6949</v>
      </c>
      <c r="E66" s="63"/>
      <c r="F66" s="64"/>
      <c r="G66" s="65">
        <f>H66+J66+K66+L66</f>
        <v>6193000</v>
      </c>
      <c r="H66" s="65">
        <v>6193000</v>
      </c>
      <c r="I66" s="65"/>
      <c r="J66" s="65"/>
      <c r="K66" s="65"/>
      <c r="L66" s="65"/>
    </row>
    <row r="67" spans="1:12" s="52" customFormat="1" ht="15.75">
      <c r="A67" s="61"/>
      <c r="B67" s="61"/>
      <c r="C67" s="61">
        <v>6950</v>
      </c>
      <c r="D67" s="61"/>
      <c r="E67" s="61"/>
      <c r="F67" s="62" t="s">
        <v>75</v>
      </c>
      <c r="G67" s="60">
        <f>H67+J67+K67+L67</f>
        <v>0</v>
      </c>
      <c r="H67" s="60">
        <f>H68</f>
        <v>0</v>
      </c>
      <c r="I67" s="60">
        <f>I68</f>
        <v>0</v>
      </c>
      <c r="J67" s="60">
        <f>J68</f>
        <v>0</v>
      </c>
      <c r="K67" s="60">
        <f>K68</f>
        <v>0</v>
      </c>
      <c r="L67" s="60">
        <f>L68</f>
        <v>0</v>
      </c>
    </row>
    <row r="68" spans="1:12" ht="15.75">
      <c r="A68" s="63"/>
      <c r="B68" s="63"/>
      <c r="C68" s="63"/>
      <c r="D68" s="63">
        <v>6956</v>
      </c>
      <c r="E68" s="63"/>
      <c r="F68" s="64"/>
      <c r="G68" s="65">
        <f>H68+J68+K68+L68</f>
        <v>0</v>
      </c>
      <c r="H68" s="65">
        <v>0</v>
      </c>
      <c r="I68" s="65"/>
      <c r="J68" s="65"/>
      <c r="K68" s="65"/>
      <c r="L68" s="65"/>
    </row>
    <row r="69" spans="1:12" s="52" customFormat="1" ht="15.75">
      <c r="A69" s="61"/>
      <c r="B69" s="61"/>
      <c r="C69" s="61">
        <v>7000</v>
      </c>
      <c r="D69" s="61"/>
      <c r="E69" s="61"/>
      <c r="F69" s="62"/>
      <c r="G69" s="60">
        <f>H69+J69+K69+L69</f>
        <v>4500000</v>
      </c>
      <c r="H69" s="60">
        <f>H70+H71</f>
        <v>4500000</v>
      </c>
      <c r="I69" s="60">
        <f>I70+I71</f>
        <v>0</v>
      </c>
      <c r="J69" s="60">
        <f>J70+J71</f>
        <v>0</v>
      </c>
      <c r="K69" s="60">
        <f>K70+K71</f>
        <v>0</v>
      </c>
      <c r="L69" s="60">
        <f>L70+L71</f>
        <v>0</v>
      </c>
    </row>
    <row r="70" spans="1:12" ht="15.75">
      <c r="A70" s="63"/>
      <c r="B70" s="63"/>
      <c r="C70" s="63"/>
      <c r="D70" s="63">
        <v>7001</v>
      </c>
      <c r="E70" s="63"/>
      <c r="F70" s="64"/>
      <c r="G70" s="65">
        <f>H70+J70+K70+L70</f>
        <v>0</v>
      </c>
      <c r="H70" s="65">
        <v>0</v>
      </c>
      <c r="I70" s="65"/>
      <c r="J70" s="65"/>
      <c r="K70" s="65"/>
      <c r="L70" s="65"/>
    </row>
    <row r="71" spans="1:12" ht="15.75">
      <c r="A71" s="63"/>
      <c r="B71" s="63"/>
      <c r="C71" s="63"/>
      <c r="D71" s="63">
        <v>7012</v>
      </c>
      <c r="E71" s="63"/>
      <c r="F71" s="64"/>
      <c r="G71" s="65">
        <f>H71+J71+K71+L71</f>
        <v>4500000</v>
      </c>
      <c r="H71" s="65">
        <v>4500000</v>
      </c>
      <c r="I71" s="65"/>
      <c r="J71" s="65"/>
      <c r="K71" s="65"/>
      <c r="L71" s="65"/>
    </row>
    <row r="72" spans="1:12" s="52" customFormat="1" ht="15.75">
      <c r="A72" s="61"/>
      <c r="B72" s="61"/>
      <c r="C72" s="61">
        <v>7050</v>
      </c>
      <c r="D72" s="61"/>
      <c r="E72" s="61"/>
      <c r="F72" s="62" t="s">
        <v>76</v>
      </c>
      <c r="G72" s="60">
        <f>H72+J72+K72+L72</f>
        <v>0</v>
      </c>
      <c r="H72" s="60">
        <f>H73</f>
        <v>0</v>
      </c>
      <c r="I72" s="60">
        <f>I73</f>
        <v>0</v>
      </c>
      <c r="J72" s="60">
        <f>J73</f>
        <v>0</v>
      </c>
      <c r="K72" s="60">
        <f>K73</f>
        <v>0</v>
      </c>
      <c r="L72" s="60">
        <f>L73</f>
        <v>0</v>
      </c>
    </row>
    <row r="73" spans="1:12" ht="15.75">
      <c r="A73" s="63"/>
      <c r="B73" s="63"/>
      <c r="C73" s="63"/>
      <c r="D73" s="63">
        <v>7053</v>
      </c>
      <c r="E73" s="63"/>
      <c r="F73" s="64" t="s">
        <v>77</v>
      </c>
      <c r="G73" s="65">
        <f>H73+J73+K73+L73</f>
        <v>0</v>
      </c>
      <c r="H73" s="65">
        <v>0</v>
      </c>
      <c r="I73" s="65"/>
      <c r="J73" s="65"/>
      <c r="K73" s="65"/>
      <c r="L73" s="65"/>
    </row>
    <row r="74" spans="1:12" s="52" customFormat="1" ht="15.75">
      <c r="A74" s="61"/>
      <c r="B74" s="61"/>
      <c r="C74" s="61">
        <v>7750</v>
      </c>
      <c r="D74" s="61"/>
      <c r="E74" s="61"/>
      <c r="F74" s="62" t="s">
        <v>45</v>
      </c>
      <c r="G74" s="60">
        <f>H74+J74+K74+L74</f>
        <v>120978500</v>
      </c>
      <c r="H74" s="60">
        <f>H75+H77+H78+H76</f>
        <v>120978500</v>
      </c>
      <c r="I74" s="60">
        <f>I75+I77+I78+I76</f>
        <v>0</v>
      </c>
      <c r="J74" s="60">
        <f>J75+J77+J78+J76</f>
        <v>0</v>
      </c>
      <c r="K74" s="60">
        <f>K75+K77+K78+K76</f>
        <v>0</v>
      </c>
      <c r="L74" s="60">
        <f>L75+L77+L78+L76</f>
        <v>0</v>
      </c>
    </row>
    <row r="75" spans="1:12" ht="15.75">
      <c r="A75" s="63"/>
      <c r="B75" s="63"/>
      <c r="C75" s="63"/>
      <c r="D75" s="63">
        <v>7756</v>
      </c>
      <c r="E75" s="63"/>
      <c r="F75" s="64" t="s">
        <v>78</v>
      </c>
      <c r="G75" s="65">
        <f>H75+J75+K75+L75</f>
        <v>4039500</v>
      </c>
      <c r="H75" s="65">
        <v>4039500</v>
      </c>
      <c r="I75" s="65"/>
      <c r="J75" s="65"/>
      <c r="K75" s="65"/>
      <c r="L75" s="65"/>
    </row>
    <row r="76" spans="1:12" ht="15.75">
      <c r="A76" s="63"/>
      <c r="B76" s="63"/>
      <c r="C76" s="63"/>
      <c r="D76" s="63">
        <v>7757</v>
      </c>
      <c r="E76" s="63"/>
      <c r="F76" s="64"/>
      <c r="G76" s="65">
        <f>H76+J76+K76+L76</f>
        <v>0</v>
      </c>
      <c r="H76" s="65">
        <v>0</v>
      </c>
      <c r="I76" s="65"/>
      <c r="J76" s="65"/>
      <c r="K76" s="65"/>
      <c r="L76" s="65"/>
    </row>
    <row r="77" spans="1:12" ht="15.75">
      <c r="A77" s="63"/>
      <c r="B77" s="63"/>
      <c r="C77" s="63"/>
      <c r="D77" s="63">
        <v>7761</v>
      </c>
      <c r="E77" s="63"/>
      <c r="F77" s="64" t="s">
        <v>79</v>
      </c>
      <c r="G77" s="65">
        <f>H77+J77+K77+L77</f>
        <v>94239000</v>
      </c>
      <c r="H77" s="65">
        <v>94239000</v>
      </c>
      <c r="I77" s="65"/>
      <c r="J77" s="65"/>
      <c r="K77" s="65"/>
      <c r="L77" s="65"/>
    </row>
    <row r="78" spans="1:12" ht="15.75">
      <c r="A78" s="63"/>
      <c r="B78" s="63"/>
      <c r="C78" s="63"/>
      <c r="D78" s="63">
        <v>7799</v>
      </c>
      <c r="E78" s="63"/>
      <c r="F78" s="64" t="s">
        <v>80</v>
      </c>
      <c r="G78" s="65">
        <f>H78+J78+K78+L78</f>
        <v>22700000</v>
      </c>
      <c r="H78" s="65">
        <v>22700000</v>
      </c>
      <c r="I78" s="65"/>
      <c r="J78" s="65"/>
      <c r="K78" s="65"/>
      <c r="L78" s="65"/>
    </row>
    <row r="79" spans="1:12" s="52" customFormat="1" ht="15.75">
      <c r="A79" s="61"/>
      <c r="B79" s="61"/>
      <c r="C79" s="61">
        <v>7950</v>
      </c>
      <c r="D79" s="61"/>
      <c r="E79" s="61"/>
      <c r="F79" s="62" t="s">
        <v>81</v>
      </c>
      <c r="G79" s="60">
        <f>H79+J79+K79+L79</f>
        <v>12400000</v>
      </c>
      <c r="H79" s="60">
        <f>H80+H81</f>
        <v>12400000</v>
      </c>
      <c r="I79" s="60">
        <f>I80+I81</f>
        <v>0</v>
      </c>
      <c r="J79" s="60">
        <f>J80+J81</f>
        <v>0</v>
      </c>
      <c r="K79" s="60">
        <f>K80+K81</f>
        <v>0</v>
      </c>
      <c r="L79" s="60">
        <f>L80+L81</f>
        <v>0</v>
      </c>
    </row>
    <row r="80" spans="1:12" ht="15.75">
      <c r="A80" s="63"/>
      <c r="B80" s="63"/>
      <c r="C80" s="63"/>
      <c r="D80" s="63">
        <v>7952</v>
      </c>
      <c r="E80" s="63"/>
      <c r="F80" s="64" t="s">
        <v>82</v>
      </c>
      <c r="G80" s="65">
        <f>H80+J80+K80+L80</f>
        <v>12400000</v>
      </c>
      <c r="H80" s="65">
        <v>12400000</v>
      </c>
      <c r="I80" s="65"/>
      <c r="J80" s="65"/>
      <c r="K80" s="65"/>
      <c r="L80" s="65"/>
    </row>
    <row r="81" spans="1:12" ht="15.75">
      <c r="A81" s="63"/>
      <c r="B81" s="63"/>
      <c r="C81" s="63"/>
      <c r="D81" s="63">
        <v>7953</v>
      </c>
      <c r="E81" s="63"/>
      <c r="F81" s="64" t="s">
        <v>83</v>
      </c>
      <c r="G81" s="65">
        <f>H81+J81+K81+L81</f>
        <v>0</v>
      </c>
      <c r="H81" s="65"/>
      <c r="I81" s="65"/>
      <c r="J81" s="65"/>
      <c r="K81" s="65"/>
      <c r="L81" s="65"/>
    </row>
    <row r="82" spans="1:12" s="52" customFormat="1" ht="15.75">
      <c r="A82" s="61">
        <v>340</v>
      </c>
      <c r="B82" s="61">
        <v>341</v>
      </c>
      <c r="C82" s="61"/>
      <c r="D82" s="61"/>
      <c r="E82" s="61"/>
      <c r="F82" s="62" t="s">
        <v>105</v>
      </c>
      <c r="G82" s="60">
        <f>H82+J82+K82+L82</f>
        <v>1396018000</v>
      </c>
      <c r="H82" s="60">
        <f>H83+H90+H122+H86+H88+H94+H106+H109+H111+H118+H120+H98+H115</f>
        <v>1396018000</v>
      </c>
      <c r="I82" s="60">
        <f>I83+I90+I122+I86+I88+I94+I106+I109+I111+I118+I120+I98+I115</f>
        <v>0</v>
      </c>
      <c r="J82" s="60">
        <f>J83+J90+J122+J86+J88+J94+J106+J109+J111+J118+J120+J98+J115</f>
        <v>0</v>
      </c>
      <c r="K82" s="60">
        <f>K83+K90+K122+K86+K88+K94+K106+K109+K111+K118+K120+K98+K115</f>
        <v>0</v>
      </c>
      <c r="L82" s="60">
        <f>L83+L90+L122+L86+L88+L94+L106+L109+L111+L118+L120+L98+L115</f>
        <v>0</v>
      </c>
    </row>
    <row r="83" spans="1:12" s="52" customFormat="1" ht="15.75">
      <c r="A83" s="61"/>
      <c r="B83" s="61"/>
      <c r="C83" s="61">
        <v>6100</v>
      </c>
      <c r="D83" s="61"/>
      <c r="E83" s="61"/>
      <c r="F83" s="62"/>
      <c r="G83" s="60">
        <f>H83+J83+K83+L83</f>
        <v>103411800</v>
      </c>
      <c r="H83" s="60">
        <f>H84+H85</f>
        <v>103411800</v>
      </c>
      <c r="I83" s="60">
        <f>I84+I85</f>
        <v>0</v>
      </c>
      <c r="J83" s="60">
        <f>J84+J85</f>
        <v>0</v>
      </c>
      <c r="K83" s="60">
        <f>K84+K85</f>
        <v>0</v>
      </c>
      <c r="L83" s="60">
        <f>L84+L85</f>
        <v>0</v>
      </c>
    </row>
    <row r="84" spans="1:12" ht="15.75">
      <c r="A84" s="63"/>
      <c r="B84" s="63"/>
      <c r="C84" s="63"/>
      <c r="D84" s="63">
        <v>6105</v>
      </c>
      <c r="E84" s="63"/>
      <c r="F84" s="64"/>
      <c r="G84" s="65">
        <f>H84+J84+K84+L84</f>
        <v>55551600</v>
      </c>
      <c r="H84" s="65">
        <v>55551600</v>
      </c>
      <c r="I84" s="65"/>
      <c r="J84" s="65"/>
      <c r="K84" s="65"/>
      <c r="L84" s="65"/>
    </row>
    <row r="85" spans="1:12" ht="15.75">
      <c r="A85" s="63"/>
      <c r="B85" s="63"/>
      <c r="C85" s="63"/>
      <c r="D85" s="63">
        <v>6149</v>
      </c>
      <c r="E85" s="63"/>
      <c r="F85" s="64"/>
      <c r="G85" s="65">
        <f>H85+J85+K85+L85</f>
        <v>47860200</v>
      </c>
      <c r="H85" s="65">
        <v>47860200</v>
      </c>
      <c r="I85" s="65"/>
      <c r="J85" s="65"/>
      <c r="K85" s="65"/>
      <c r="L85" s="65"/>
    </row>
    <row r="86" spans="1:12" s="52" customFormat="1" ht="15.75">
      <c r="A86" s="61"/>
      <c r="B86" s="61"/>
      <c r="C86" s="61">
        <v>6400</v>
      </c>
      <c r="D86" s="61"/>
      <c r="E86" s="61"/>
      <c r="F86" s="62"/>
      <c r="G86" s="60">
        <f>H86+J86+K86+L86</f>
        <v>3000000</v>
      </c>
      <c r="H86" s="60">
        <f>H87</f>
        <v>3000000</v>
      </c>
      <c r="I86" s="60">
        <f>I87</f>
        <v>0</v>
      </c>
      <c r="J86" s="60">
        <f>J87</f>
        <v>0</v>
      </c>
      <c r="K86" s="60">
        <f>K87</f>
        <v>0</v>
      </c>
      <c r="L86" s="60">
        <f>L87</f>
        <v>0</v>
      </c>
    </row>
    <row r="87" spans="1:12" ht="15.75">
      <c r="A87" s="63"/>
      <c r="B87" s="63"/>
      <c r="C87" s="63"/>
      <c r="D87" s="63">
        <v>6449</v>
      </c>
      <c r="E87" s="63"/>
      <c r="F87" s="64"/>
      <c r="G87" s="65">
        <f>H87+J87+K87+L87</f>
        <v>3000000</v>
      </c>
      <c r="H87" s="65">
        <v>3000000</v>
      </c>
      <c r="I87" s="65"/>
      <c r="J87" s="65"/>
      <c r="K87" s="65"/>
      <c r="L87" s="65"/>
    </row>
    <row r="88" spans="1:12" s="52" customFormat="1" ht="15.75">
      <c r="A88" s="61"/>
      <c r="B88" s="61"/>
      <c r="C88" s="61">
        <v>6500</v>
      </c>
      <c r="D88" s="61"/>
      <c r="E88" s="61"/>
      <c r="F88" s="62"/>
      <c r="G88" s="60">
        <f>H88+J88+K88+L88</f>
        <v>65327800</v>
      </c>
      <c r="H88" s="60">
        <f>H89</f>
        <v>65327800</v>
      </c>
      <c r="I88" s="60">
        <f>I89</f>
        <v>0</v>
      </c>
      <c r="J88" s="60">
        <f>J89</f>
        <v>0</v>
      </c>
      <c r="K88" s="60">
        <f>K89</f>
        <v>0</v>
      </c>
      <c r="L88" s="60">
        <f>L89</f>
        <v>0</v>
      </c>
    </row>
    <row r="89" spans="1:12" ht="15.75">
      <c r="A89" s="63"/>
      <c r="B89" s="63"/>
      <c r="C89" s="63"/>
      <c r="D89" s="63">
        <v>6503</v>
      </c>
      <c r="E89" s="63"/>
      <c r="F89" s="64"/>
      <c r="G89" s="65">
        <f>H89+J89+K89+L89</f>
        <v>65327800</v>
      </c>
      <c r="H89" s="65">
        <v>65327800</v>
      </c>
      <c r="I89" s="65"/>
      <c r="J89" s="65"/>
      <c r="K89" s="65"/>
      <c r="L89" s="65"/>
    </row>
    <row r="90" spans="1:12" s="52" customFormat="1" ht="15.75">
      <c r="A90" s="61"/>
      <c r="B90" s="61"/>
      <c r="C90" s="61">
        <v>6550</v>
      </c>
      <c r="D90" s="61"/>
      <c r="E90" s="61"/>
      <c r="F90" s="62"/>
      <c r="G90" s="60">
        <f>H90+J90+K90+L90</f>
        <v>39904800</v>
      </c>
      <c r="H90" s="60">
        <f>H91+H92+H93</f>
        <v>39904800</v>
      </c>
      <c r="I90" s="60">
        <f>I91+I92+I93</f>
        <v>0</v>
      </c>
      <c r="J90" s="60">
        <f>J91+J92+J93</f>
        <v>0</v>
      </c>
      <c r="K90" s="60">
        <f>K91+K92+K93</f>
        <v>0</v>
      </c>
      <c r="L90" s="60">
        <f>L91+L92+L93</f>
        <v>0</v>
      </c>
    </row>
    <row r="91" spans="1:12" ht="15.75">
      <c r="A91" s="63"/>
      <c r="B91" s="63"/>
      <c r="C91" s="63"/>
      <c r="D91" s="63">
        <v>6551</v>
      </c>
      <c r="E91" s="63"/>
      <c r="F91" s="64"/>
      <c r="G91" s="65">
        <f>H91+J91+K91+L91</f>
        <v>15357000</v>
      </c>
      <c r="H91" s="65">
        <v>15357000</v>
      </c>
      <c r="I91" s="65"/>
      <c r="J91" s="65"/>
      <c r="K91" s="65"/>
      <c r="L91" s="65"/>
    </row>
    <row r="92" spans="1:12" ht="15.75">
      <c r="A92" s="63"/>
      <c r="B92" s="63"/>
      <c r="C92" s="63"/>
      <c r="D92" s="63">
        <v>6552</v>
      </c>
      <c r="E92" s="63"/>
      <c r="F92" s="64"/>
      <c r="G92" s="65">
        <f>H92+J92+K92+L92</f>
        <v>23972000</v>
      </c>
      <c r="H92" s="65">
        <v>23972000</v>
      </c>
      <c r="I92" s="65"/>
      <c r="J92" s="65"/>
      <c r="K92" s="65"/>
      <c r="L92" s="65"/>
    </row>
    <row r="93" spans="1:12" ht="15.75">
      <c r="A93" s="63"/>
      <c r="B93" s="63"/>
      <c r="C93" s="63"/>
      <c r="D93" s="63">
        <v>6599</v>
      </c>
      <c r="E93" s="63"/>
      <c r="F93" s="64"/>
      <c r="G93" s="65">
        <f>H93+J93+K93+L93</f>
        <v>575800</v>
      </c>
      <c r="H93" s="65">
        <v>575800</v>
      </c>
      <c r="I93" s="65"/>
      <c r="J93" s="65"/>
      <c r="K93" s="65"/>
      <c r="L93" s="65"/>
    </row>
    <row r="94" spans="1:12" s="52" customFormat="1" ht="15.75">
      <c r="A94" s="61"/>
      <c r="B94" s="61"/>
      <c r="C94" s="61">
        <v>6600</v>
      </c>
      <c r="D94" s="61"/>
      <c r="E94" s="61"/>
      <c r="F94" s="62"/>
      <c r="G94" s="60">
        <f>H94+J94+K94+L94</f>
        <v>5120600</v>
      </c>
      <c r="H94" s="60">
        <f>H95+H96+H97</f>
        <v>5120600</v>
      </c>
      <c r="I94" s="60">
        <f>I95+I96+I97</f>
        <v>0</v>
      </c>
      <c r="J94" s="60">
        <f>J95+J96+J97</f>
        <v>0</v>
      </c>
      <c r="K94" s="60">
        <f>K95+K96+K97</f>
        <v>0</v>
      </c>
      <c r="L94" s="60">
        <f>L95+L96+L97</f>
        <v>0</v>
      </c>
    </row>
    <row r="95" spans="1:12" ht="15.75">
      <c r="A95" s="63"/>
      <c r="B95" s="63"/>
      <c r="C95" s="63"/>
      <c r="D95" s="63">
        <v>6601</v>
      </c>
      <c r="E95" s="63"/>
      <c r="F95" s="64"/>
      <c r="G95" s="65">
        <f>H95+J95+K95+L95</f>
        <v>2602600</v>
      </c>
      <c r="H95" s="65">
        <v>2602600</v>
      </c>
      <c r="I95" s="65"/>
      <c r="J95" s="65"/>
      <c r="K95" s="65"/>
      <c r="L95" s="65"/>
    </row>
    <row r="96" spans="1:12" ht="15.75">
      <c r="A96" s="63"/>
      <c r="B96" s="63"/>
      <c r="C96" s="63"/>
      <c r="D96" s="63">
        <v>6605</v>
      </c>
      <c r="E96" s="63"/>
      <c r="F96" s="64"/>
      <c r="G96" s="65">
        <f>H96+J96+K96+L96</f>
        <v>2518000</v>
      </c>
      <c r="H96" s="65">
        <v>2518000</v>
      </c>
      <c r="I96" s="65"/>
      <c r="J96" s="65"/>
      <c r="K96" s="65"/>
      <c r="L96" s="65"/>
    </row>
    <row r="97" spans="1:12" ht="15.75">
      <c r="A97" s="63"/>
      <c r="B97" s="63"/>
      <c r="C97" s="63"/>
      <c r="D97" s="63">
        <v>6608</v>
      </c>
      <c r="E97" s="63"/>
      <c r="F97" s="64"/>
      <c r="G97" s="65">
        <f>H97+J97+K97+L97</f>
        <v>0</v>
      </c>
      <c r="H97" s="65">
        <v>0</v>
      </c>
      <c r="I97" s="65"/>
      <c r="J97" s="65"/>
      <c r="K97" s="65"/>
      <c r="L97" s="65"/>
    </row>
    <row r="98" spans="1:12" s="52" customFormat="1" ht="15.75">
      <c r="A98" s="61"/>
      <c r="B98" s="61"/>
      <c r="C98" s="61">
        <v>6650</v>
      </c>
      <c r="D98" s="61"/>
      <c r="E98" s="61"/>
      <c r="F98" s="62"/>
      <c r="G98" s="60">
        <f>H98+J98+K98+L98</f>
        <v>40000000</v>
      </c>
      <c r="H98" s="60">
        <f>H99+H100+H101+H102+H103+H104+H105</f>
        <v>40000000</v>
      </c>
      <c r="I98" s="60">
        <f>I99+I100+I101+I102+I103+I104+I105</f>
        <v>0</v>
      </c>
      <c r="J98" s="60">
        <f>J99+J100+J101+J102+J103+J104+J105</f>
        <v>0</v>
      </c>
      <c r="K98" s="60">
        <f>K99+K100+K101+K102+K103+K104+K105</f>
        <v>0</v>
      </c>
      <c r="L98" s="60">
        <f>L99+L100+L101+L102+L103+L104+L105</f>
        <v>0</v>
      </c>
    </row>
    <row r="99" spans="1:12" ht="15.75">
      <c r="A99" s="63"/>
      <c r="B99" s="63"/>
      <c r="C99" s="63"/>
      <c r="D99" s="63">
        <v>6651</v>
      </c>
      <c r="E99" s="63"/>
      <c r="F99" s="64"/>
      <c r="G99" s="65">
        <f>H99+J99+K99+L99</f>
        <v>17228000</v>
      </c>
      <c r="H99" s="65">
        <v>17228000</v>
      </c>
      <c r="I99" s="65"/>
      <c r="J99" s="65"/>
      <c r="K99" s="65"/>
      <c r="L99" s="65"/>
    </row>
    <row r="100" spans="1:12" ht="15.75">
      <c r="A100" s="63"/>
      <c r="B100" s="63"/>
      <c r="C100" s="63"/>
      <c r="D100" s="63">
        <v>6652</v>
      </c>
      <c r="E100" s="63"/>
      <c r="F100" s="64"/>
      <c r="G100" s="65">
        <f>H100+J100+K100+L100</f>
        <v>4800000</v>
      </c>
      <c r="H100" s="65">
        <v>4800000</v>
      </c>
      <c r="I100" s="65"/>
      <c r="J100" s="65"/>
      <c r="K100" s="65"/>
      <c r="L100" s="65"/>
    </row>
    <row r="101" spans="1:12" ht="15.75">
      <c r="A101" s="63"/>
      <c r="B101" s="63"/>
      <c r="C101" s="63"/>
      <c r="D101" s="63">
        <v>6654</v>
      </c>
      <c r="E101" s="63"/>
      <c r="F101" s="64"/>
      <c r="G101" s="65">
        <f>H101+J101+K101+L101</f>
        <v>0</v>
      </c>
      <c r="H101" s="65">
        <v>0</v>
      </c>
      <c r="I101" s="65"/>
      <c r="J101" s="65"/>
      <c r="K101" s="65"/>
      <c r="L101" s="65"/>
    </row>
    <row r="102" spans="1:12" ht="15.75">
      <c r="A102" s="63"/>
      <c r="B102" s="63"/>
      <c r="C102" s="63"/>
      <c r="D102" s="63">
        <v>6655</v>
      </c>
      <c r="E102" s="63"/>
      <c r="F102" s="64"/>
      <c r="G102" s="65">
        <f>H102+J102+K102+L102</f>
        <v>0</v>
      </c>
      <c r="H102" s="65">
        <v>0</v>
      </c>
      <c r="I102" s="65"/>
      <c r="J102" s="65"/>
      <c r="K102" s="65"/>
      <c r="L102" s="65"/>
    </row>
    <row r="103" spans="1:12" ht="15.75">
      <c r="A103" s="63"/>
      <c r="B103" s="63"/>
      <c r="C103" s="63"/>
      <c r="D103" s="63">
        <v>6657</v>
      </c>
      <c r="E103" s="63"/>
      <c r="F103" s="64"/>
      <c r="G103" s="65">
        <f>H103+J103+K103+L103</f>
        <v>1600000</v>
      </c>
      <c r="H103" s="65">
        <v>1600000</v>
      </c>
      <c r="I103" s="65"/>
      <c r="J103" s="65"/>
      <c r="K103" s="65"/>
      <c r="L103" s="65"/>
    </row>
    <row r="104" spans="1:12" ht="15.75">
      <c r="A104" s="63"/>
      <c r="B104" s="63"/>
      <c r="C104" s="63"/>
      <c r="D104" s="63">
        <v>6658</v>
      </c>
      <c r="E104" s="63"/>
      <c r="F104" s="64"/>
      <c r="G104" s="65">
        <f>H104+J104+K104+L104</f>
        <v>0</v>
      </c>
      <c r="H104" s="65">
        <v>0</v>
      </c>
      <c r="I104" s="65"/>
      <c r="J104" s="65"/>
      <c r="K104" s="65"/>
      <c r="L104" s="65"/>
    </row>
    <row r="105" spans="1:12" ht="15.75">
      <c r="A105" s="63"/>
      <c r="B105" s="63"/>
      <c r="C105" s="63"/>
      <c r="D105" s="63">
        <v>6699</v>
      </c>
      <c r="E105" s="63"/>
      <c r="F105" s="64"/>
      <c r="G105" s="65">
        <f>H105+J105+K105+L105</f>
        <v>16372000</v>
      </c>
      <c r="H105" s="65">
        <v>16372000</v>
      </c>
      <c r="I105" s="65"/>
      <c r="J105" s="65"/>
      <c r="K105" s="65"/>
      <c r="L105" s="65"/>
    </row>
    <row r="106" spans="1:12" s="52" customFormat="1" ht="15.75">
      <c r="A106" s="61"/>
      <c r="B106" s="61"/>
      <c r="C106" s="61">
        <v>6700</v>
      </c>
      <c r="D106" s="61"/>
      <c r="E106" s="61"/>
      <c r="F106" s="62"/>
      <c r="G106" s="60">
        <f>H106+J106+K106+L106</f>
        <v>0</v>
      </c>
      <c r="H106" s="60">
        <f>H107+H108</f>
        <v>0</v>
      </c>
      <c r="I106" s="60">
        <f>I107+I108</f>
        <v>0</v>
      </c>
      <c r="J106" s="60">
        <f>J107+J108</f>
        <v>0</v>
      </c>
      <c r="K106" s="60">
        <f>K107+K108</f>
        <v>0</v>
      </c>
      <c r="L106" s="60">
        <f>L107+L108</f>
        <v>0</v>
      </c>
    </row>
    <row r="107" spans="1:12" ht="15.75">
      <c r="A107" s="63"/>
      <c r="B107" s="63"/>
      <c r="C107" s="63"/>
      <c r="D107" s="63">
        <v>6702</v>
      </c>
      <c r="E107" s="63"/>
      <c r="F107" s="64"/>
      <c r="G107" s="65">
        <f>H107+J107+K107+L107</f>
        <v>0</v>
      </c>
      <c r="H107" s="65">
        <v>0</v>
      </c>
      <c r="I107" s="65"/>
      <c r="J107" s="65"/>
      <c r="K107" s="65"/>
      <c r="L107" s="65"/>
    </row>
    <row r="108" spans="1:12" ht="15.75">
      <c r="A108" s="63"/>
      <c r="B108" s="63"/>
      <c r="C108" s="63"/>
      <c r="D108" s="63">
        <v>6703</v>
      </c>
      <c r="E108" s="63"/>
      <c r="F108" s="64"/>
      <c r="G108" s="65">
        <f>H108+J108+K108+L108</f>
        <v>0</v>
      </c>
      <c r="H108" s="65">
        <v>0</v>
      </c>
      <c r="I108" s="65"/>
      <c r="J108" s="65"/>
      <c r="K108" s="65"/>
      <c r="L108" s="65"/>
    </row>
    <row r="109" spans="1:12" s="52" customFormat="1" ht="15.75">
      <c r="A109" s="61"/>
      <c r="B109" s="61"/>
      <c r="C109" s="61">
        <v>6750</v>
      </c>
      <c r="D109" s="61"/>
      <c r="E109" s="61"/>
      <c r="F109" s="62"/>
      <c r="G109" s="60">
        <f>H109+J109+K109+L109</f>
        <v>17500000</v>
      </c>
      <c r="H109" s="60">
        <f>H110</f>
        <v>17500000</v>
      </c>
      <c r="I109" s="60">
        <f>I110</f>
        <v>0</v>
      </c>
      <c r="J109" s="60">
        <f>J110</f>
        <v>0</v>
      </c>
      <c r="K109" s="60">
        <f>K110</f>
        <v>0</v>
      </c>
      <c r="L109" s="60">
        <f>L110</f>
        <v>0</v>
      </c>
    </row>
    <row r="110" spans="1:12" ht="15.75">
      <c r="A110" s="63"/>
      <c r="B110" s="63"/>
      <c r="C110" s="63"/>
      <c r="D110" s="63">
        <v>6751</v>
      </c>
      <c r="E110" s="63"/>
      <c r="F110" s="64"/>
      <c r="G110" s="65">
        <f>H110+J110+K110+L110</f>
        <v>17500000</v>
      </c>
      <c r="H110" s="65">
        <v>17500000</v>
      </c>
      <c r="I110" s="65"/>
      <c r="J110" s="65"/>
      <c r="K110" s="65"/>
      <c r="L110" s="65"/>
    </row>
    <row r="111" spans="1:12" s="52" customFormat="1" ht="15.75">
      <c r="A111" s="61"/>
      <c r="B111" s="61"/>
      <c r="C111" s="61">
        <v>6900</v>
      </c>
      <c r="D111" s="61"/>
      <c r="E111" s="61"/>
      <c r="F111" s="62"/>
      <c r="G111" s="60">
        <f>H111+J111+K111+L111</f>
        <v>970735000</v>
      </c>
      <c r="H111" s="60">
        <f>H112+H113+H114</f>
        <v>970735000</v>
      </c>
      <c r="I111" s="60">
        <f>I112+I113+I114</f>
        <v>0</v>
      </c>
      <c r="J111" s="60">
        <f>J112+J113+J114</f>
        <v>0</v>
      </c>
      <c r="K111" s="60">
        <f>K112+K113+K114</f>
        <v>0</v>
      </c>
      <c r="L111" s="60">
        <f>L112+L113+L114</f>
        <v>0</v>
      </c>
    </row>
    <row r="112" spans="1:12" ht="15.75">
      <c r="A112" s="63"/>
      <c r="B112" s="63"/>
      <c r="C112" s="63"/>
      <c r="D112" s="63">
        <v>6901</v>
      </c>
      <c r="E112" s="63"/>
      <c r="F112" s="64"/>
      <c r="G112" s="65">
        <f>H112+J112+K112+L112</f>
        <v>48240000</v>
      </c>
      <c r="H112" s="65">
        <v>48240000</v>
      </c>
      <c r="I112" s="65"/>
      <c r="J112" s="65"/>
      <c r="K112" s="65"/>
      <c r="L112" s="65"/>
    </row>
    <row r="113" spans="1:12" ht="15.75">
      <c r="A113" s="63"/>
      <c r="B113" s="63"/>
      <c r="C113" s="63"/>
      <c r="D113" s="63">
        <v>6907</v>
      </c>
      <c r="E113" s="63"/>
      <c r="F113" s="64"/>
      <c r="G113" s="65">
        <f>H113+J113+K113+L113</f>
        <v>900000000</v>
      </c>
      <c r="H113" s="65">
        <v>900000000</v>
      </c>
      <c r="I113" s="65"/>
      <c r="J113" s="65"/>
      <c r="K113" s="65"/>
      <c r="L113" s="65"/>
    </row>
    <row r="114" spans="1:12" ht="15.75">
      <c r="A114" s="63"/>
      <c r="B114" s="63"/>
      <c r="C114" s="63"/>
      <c r="D114" s="63">
        <v>6913</v>
      </c>
      <c r="E114" s="63"/>
      <c r="F114" s="64"/>
      <c r="G114" s="65">
        <f>H114+J114+K114+L114</f>
        <v>22495000</v>
      </c>
      <c r="H114" s="65">
        <v>22495000</v>
      </c>
      <c r="I114" s="65"/>
      <c r="J114" s="65"/>
      <c r="K114" s="65"/>
      <c r="L114" s="65"/>
    </row>
    <row r="115" spans="1:12" s="52" customFormat="1" ht="15.75">
      <c r="A115" s="61"/>
      <c r="B115" s="61"/>
      <c r="C115" s="61">
        <v>6950</v>
      </c>
      <c r="D115" s="61"/>
      <c r="E115" s="61"/>
      <c r="F115" s="62"/>
      <c r="G115" s="60">
        <f>H115+J115+K115+L115</f>
        <v>0</v>
      </c>
      <c r="H115" s="60">
        <f>H116+H117</f>
        <v>0</v>
      </c>
      <c r="I115" s="60">
        <f>I116+I117</f>
        <v>0</v>
      </c>
      <c r="J115" s="60">
        <f>J116+J117</f>
        <v>0</v>
      </c>
      <c r="K115" s="60">
        <f>K116+K117</f>
        <v>0</v>
      </c>
      <c r="L115" s="60">
        <f>L116+L117</f>
        <v>0</v>
      </c>
    </row>
    <row r="116" spans="1:12" ht="15.75">
      <c r="A116" s="63"/>
      <c r="B116" s="63"/>
      <c r="C116" s="63"/>
      <c r="D116" s="63">
        <v>6955</v>
      </c>
      <c r="E116" s="63"/>
      <c r="F116" s="64"/>
      <c r="G116" s="65">
        <f>H116+J116+K116+L116</f>
        <v>0</v>
      </c>
      <c r="H116" s="65">
        <v>0</v>
      </c>
      <c r="I116" s="65"/>
      <c r="J116" s="65"/>
      <c r="K116" s="65"/>
      <c r="L116" s="65"/>
    </row>
    <row r="117" spans="1:12" ht="15.75">
      <c r="A117" s="63"/>
      <c r="B117" s="63"/>
      <c r="C117" s="63"/>
      <c r="D117" s="63">
        <v>6956</v>
      </c>
      <c r="E117" s="63"/>
      <c r="F117" s="64"/>
      <c r="G117" s="65">
        <f>H117+J117+K117+L117</f>
        <v>0</v>
      </c>
      <c r="H117" s="65">
        <v>0</v>
      </c>
      <c r="I117" s="65"/>
      <c r="J117" s="65"/>
      <c r="K117" s="65"/>
      <c r="L117" s="65"/>
    </row>
    <row r="118" spans="1:12" s="52" customFormat="1" ht="15.75">
      <c r="A118" s="61"/>
      <c r="B118" s="61"/>
      <c r="C118" s="61">
        <v>7000</v>
      </c>
      <c r="D118" s="61"/>
      <c r="E118" s="61"/>
      <c r="F118" s="62"/>
      <c r="G118" s="60">
        <f>H118+J118+K118+L118</f>
        <v>10500000</v>
      </c>
      <c r="H118" s="60">
        <f>H119</f>
        <v>10500000</v>
      </c>
      <c r="I118" s="60">
        <f>I119</f>
        <v>0</v>
      </c>
      <c r="J118" s="60">
        <f>J119</f>
        <v>0</v>
      </c>
      <c r="K118" s="60">
        <f>K119</f>
        <v>0</v>
      </c>
      <c r="L118" s="60">
        <f>L119</f>
        <v>0</v>
      </c>
    </row>
    <row r="119" spans="1:12" ht="15.75">
      <c r="A119" s="63"/>
      <c r="B119" s="63"/>
      <c r="C119" s="63"/>
      <c r="D119" s="63">
        <v>7004</v>
      </c>
      <c r="E119" s="63"/>
      <c r="F119" s="64"/>
      <c r="G119" s="65">
        <f>H119+J119+K119+L119</f>
        <v>10500000</v>
      </c>
      <c r="H119" s="65">
        <v>10500000</v>
      </c>
      <c r="I119" s="65"/>
      <c r="J119" s="65"/>
      <c r="K119" s="65"/>
      <c r="L119" s="65"/>
    </row>
    <row r="120" spans="1:12" s="52" customFormat="1" ht="15.75">
      <c r="A120" s="61"/>
      <c r="B120" s="61"/>
      <c r="C120" s="61">
        <v>7750</v>
      </c>
      <c r="D120" s="61"/>
      <c r="E120" s="61"/>
      <c r="F120" s="62"/>
      <c r="G120" s="60">
        <f>H120+J120+K120+L120</f>
        <v>50000000</v>
      </c>
      <c r="H120" s="60">
        <f>H121</f>
        <v>50000000</v>
      </c>
      <c r="I120" s="60">
        <f>I121</f>
        <v>0</v>
      </c>
      <c r="J120" s="60">
        <f>J121</f>
        <v>0</v>
      </c>
      <c r="K120" s="60">
        <f>K121</f>
        <v>0</v>
      </c>
      <c r="L120" s="60">
        <f>L121</f>
        <v>0</v>
      </c>
    </row>
    <row r="121" spans="1:12" ht="15.75">
      <c r="A121" s="63"/>
      <c r="B121" s="63"/>
      <c r="C121" s="63"/>
      <c r="D121" s="63">
        <v>7799</v>
      </c>
      <c r="E121" s="63"/>
      <c r="F121" s="64"/>
      <c r="G121" s="65">
        <f>H121+J121+K121+L121</f>
        <v>50000000</v>
      </c>
      <c r="H121" s="65">
        <v>50000000</v>
      </c>
      <c r="I121" s="65"/>
      <c r="J121" s="65"/>
      <c r="K121" s="65"/>
      <c r="L121" s="65"/>
    </row>
    <row r="122" spans="1:12" s="52" customFormat="1" ht="15.75">
      <c r="A122" s="61"/>
      <c r="B122" s="61"/>
      <c r="C122" s="61">
        <v>8000</v>
      </c>
      <c r="D122" s="61"/>
      <c r="E122" s="61"/>
      <c r="F122" s="62"/>
      <c r="G122" s="85">
        <f>H122+J122+K122+L122</f>
        <v>90518000</v>
      </c>
      <c r="H122" s="60">
        <f>H123</f>
        <v>90518000</v>
      </c>
      <c r="I122" s="60">
        <f>I123</f>
        <v>0</v>
      </c>
      <c r="J122" s="60">
        <f>J123</f>
        <v>0</v>
      </c>
      <c r="K122" s="60">
        <f>K123</f>
        <v>0</v>
      </c>
      <c r="L122" s="60">
        <f>L123</f>
        <v>0</v>
      </c>
    </row>
    <row r="123" spans="1:12" ht="15.75">
      <c r="A123" s="63"/>
      <c r="B123" s="63"/>
      <c r="C123" s="63"/>
      <c r="D123" s="63">
        <v>8006</v>
      </c>
      <c r="E123" s="63"/>
      <c r="F123" s="64"/>
      <c r="G123" s="65">
        <f>H123+J123+K123+L123</f>
        <v>90518000</v>
      </c>
      <c r="H123" s="65">
        <v>90518000</v>
      </c>
      <c r="I123" s="65"/>
      <c r="J123" s="65"/>
      <c r="K123" s="65"/>
      <c r="L123" s="65"/>
    </row>
    <row r="124" spans="1:12" s="52" customFormat="1" ht="15.75">
      <c r="A124" s="61">
        <v>280</v>
      </c>
      <c r="B124" s="61">
        <v>283</v>
      </c>
      <c r="C124" s="61"/>
      <c r="D124" s="61"/>
      <c r="E124" s="61"/>
      <c r="F124" s="62" t="s">
        <v>108</v>
      </c>
      <c r="G124" s="60">
        <f>H124+J124+K124+L124</f>
        <v>24274959000</v>
      </c>
      <c r="H124" s="60">
        <f>H125+H195</f>
        <v>24274959000</v>
      </c>
      <c r="I124" s="60">
        <f>I125+I195</f>
        <v>0</v>
      </c>
      <c r="J124" s="60">
        <f>J125+J195</f>
        <v>0</v>
      </c>
      <c r="K124" s="60">
        <f>K125+K195</f>
        <v>0</v>
      </c>
      <c r="L124" s="60">
        <f>L125+L195</f>
        <v>0</v>
      </c>
    </row>
    <row r="125" spans="1:12" s="52" customFormat="1" ht="15.75">
      <c r="A125" s="61"/>
      <c r="B125" s="61"/>
      <c r="C125" s="61"/>
      <c r="D125" s="61"/>
      <c r="E125" s="61"/>
      <c r="F125" s="62" t="s">
        <v>109</v>
      </c>
      <c r="G125" s="60">
        <f>H125+J125+K125+L125</f>
        <v>3899000000</v>
      </c>
      <c r="H125" s="60">
        <f>H126+H128+H134+H136+H138+H144+H147+H153+H157+H165+H170+H174+H181+H185+H187+H192+H163</f>
        <v>3899000000</v>
      </c>
      <c r="I125" s="60">
        <f>I126+I128+I134+I136+I138+I144+I147+I153+I157+I165+I170+I174+I181+I185+I187+I192+I163</f>
        <v>0</v>
      </c>
      <c r="J125" s="60">
        <f>J126+J128+J134+J136+J138+J144+J147+J153+J157+J165+J170+J174+J181+J185+J187+J192+J163</f>
        <v>0</v>
      </c>
      <c r="K125" s="60">
        <f>K126+K128+K134+K136+K138+K144+K147+K153+K157+K165+K170+K174+K181+K185+K187+K192+K163</f>
        <v>0</v>
      </c>
      <c r="L125" s="60">
        <f>L126+L128+L134+L136+L138+L144+L147+L153+L157+L165+L170+L174+L181+L185+L187+L192+L163</f>
        <v>0</v>
      </c>
    </row>
    <row r="126" spans="1:12" s="52" customFormat="1" ht="15.75">
      <c r="A126" s="61"/>
      <c r="B126" s="61"/>
      <c r="C126" s="61">
        <v>6000</v>
      </c>
      <c r="D126" s="61"/>
      <c r="E126" s="61"/>
      <c r="F126" s="62"/>
      <c r="G126" s="60">
        <f>H126+J126+K126+L126</f>
        <v>2093829300</v>
      </c>
      <c r="H126" s="60">
        <f>H127</f>
        <v>2093829300</v>
      </c>
      <c r="I126" s="60">
        <f>I127</f>
        <v>0</v>
      </c>
      <c r="J126" s="60">
        <f>J127</f>
        <v>0</v>
      </c>
      <c r="K126" s="60">
        <f>K127</f>
        <v>0</v>
      </c>
      <c r="L126" s="60">
        <f>L127</f>
        <v>0</v>
      </c>
    </row>
    <row r="127" spans="1:12" ht="15.75">
      <c r="A127" s="63"/>
      <c r="B127" s="63"/>
      <c r="C127" s="63"/>
      <c r="D127" s="63">
        <v>6001</v>
      </c>
      <c r="E127" s="63"/>
      <c r="F127" s="64"/>
      <c r="G127" s="65">
        <f>H127+J127+K127+L127</f>
        <v>2093829300</v>
      </c>
      <c r="H127" s="65">
        <v>2093829300</v>
      </c>
      <c r="I127" s="65"/>
      <c r="J127" s="65"/>
      <c r="K127" s="65"/>
      <c r="L127" s="65"/>
    </row>
    <row r="128" spans="1:12" s="52" customFormat="1" ht="15.75">
      <c r="A128" s="61"/>
      <c r="B128" s="61"/>
      <c r="C128" s="61">
        <v>6100</v>
      </c>
      <c r="D128" s="61"/>
      <c r="E128" s="61"/>
      <c r="F128" s="62"/>
      <c r="G128" s="60">
        <f>H128+J128+K128+L128</f>
        <v>342288100</v>
      </c>
      <c r="H128" s="60">
        <f>H129+H130+H131+H132+H133</f>
        <v>342288100</v>
      </c>
      <c r="I128" s="60">
        <f>I129+I130+I131+I132+I133</f>
        <v>0</v>
      </c>
      <c r="J128" s="60">
        <f>J129+J130+J131+J132+J133</f>
        <v>0</v>
      </c>
      <c r="K128" s="60">
        <f>K129+K130+K131+K132+K133</f>
        <v>0</v>
      </c>
      <c r="L128" s="60">
        <f>L129+L130+L131+L132+L133</f>
        <v>0</v>
      </c>
    </row>
    <row r="129" spans="1:12" ht="15.75">
      <c r="A129" s="63"/>
      <c r="B129" s="63"/>
      <c r="C129" s="63"/>
      <c r="D129" s="63">
        <v>6101</v>
      </c>
      <c r="E129" s="63"/>
      <c r="F129" s="64"/>
      <c r="G129" s="65">
        <f>H129+J129+K129+L129</f>
        <v>42912000</v>
      </c>
      <c r="H129" s="65">
        <v>42912000</v>
      </c>
      <c r="I129" s="65"/>
      <c r="J129" s="65"/>
      <c r="K129" s="65"/>
      <c r="L129" s="65"/>
    </row>
    <row r="130" spans="1:12" ht="15.75">
      <c r="A130" s="63"/>
      <c r="B130" s="63"/>
      <c r="C130" s="63"/>
      <c r="D130" s="63">
        <v>6112</v>
      </c>
      <c r="E130" s="63"/>
      <c r="F130" s="64"/>
      <c r="G130" s="65">
        <f>H130+J130+K130+L130</f>
        <v>293581300</v>
      </c>
      <c r="H130" s="65">
        <v>293581300</v>
      </c>
      <c r="I130" s="65"/>
      <c r="J130" s="65"/>
      <c r="K130" s="65"/>
      <c r="L130" s="65"/>
    </row>
    <row r="131" spans="1:12" ht="15.75">
      <c r="A131" s="63"/>
      <c r="B131" s="63"/>
      <c r="C131" s="63"/>
      <c r="D131" s="63">
        <v>6113</v>
      </c>
      <c r="E131" s="63"/>
      <c r="F131" s="64"/>
      <c r="G131" s="65">
        <f>H131+J131+K131+L131</f>
        <v>1788000</v>
      </c>
      <c r="H131" s="65">
        <v>1788000</v>
      </c>
      <c r="I131" s="65"/>
      <c r="J131" s="65"/>
      <c r="K131" s="65"/>
      <c r="L131" s="65"/>
    </row>
    <row r="132" spans="1:12" ht="15.75">
      <c r="A132" s="63"/>
      <c r="B132" s="63"/>
      <c r="C132" s="63"/>
      <c r="D132" s="63">
        <v>6115</v>
      </c>
      <c r="E132" s="63"/>
      <c r="F132" s="64"/>
      <c r="G132" s="65">
        <f>H132+J132+K132+L132</f>
        <v>4006800</v>
      </c>
      <c r="H132" s="65">
        <v>4006800</v>
      </c>
      <c r="I132" s="65"/>
      <c r="J132" s="65"/>
      <c r="K132" s="65"/>
      <c r="L132" s="65"/>
    </row>
    <row r="133" spans="1:12" ht="15.75">
      <c r="A133" s="63"/>
      <c r="B133" s="63"/>
      <c r="C133" s="63"/>
      <c r="D133" s="63"/>
      <c r="E133" s="63"/>
      <c r="F133" s="64"/>
      <c r="G133" s="65">
        <f>H133+J133+K133+L133</f>
        <v>0</v>
      </c>
      <c r="H133" s="65"/>
      <c r="I133" s="65"/>
      <c r="J133" s="65"/>
      <c r="K133" s="65"/>
      <c r="L133" s="65"/>
    </row>
    <row r="134" spans="1:12" s="52" customFormat="1" ht="15.75">
      <c r="A134" s="61"/>
      <c r="B134" s="61"/>
      <c r="C134" s="61">
        <v>6200</v>
      </c>
      <c r="D134" s="61"/>
      <c r="E134" s="61"/>
      <c r="F134" s="62"/>
      <c r="G134" s="60">
        <f>H134+J134+K134+L134</f>
        <v>1760000</v>
      </c>
      <c r="H134" s="60">
        <f>H135</f>
        <v>1760000</v>
      </c>
      <c r="I134" s="60">
        <f>I135</f>
        <v>0</v>
      </c>
      <c r="J134" s="60">
        <f>J135</f>
        <v>0</v>
      </c>
      <c r="K134" s="60">
        <f>K135</f>
        <v>0</v>
      </c>
      <c r="L134" s="60">
        <f>L135</f>
        <v>0</v>
      </c>
    </row>
    <row r="135" spans="1:12" ht="15.75">
      <c r="A135" s="63"/>
      <c r="B135" s="63"/>
      <c r="C135" s="63"/>
      <c r="D135" s="63">
        <v>6249</v>
      </c>
      <c r="E135" s="63"/>
      <c r="F135" s="64"/>
      <c r="G135" s="65">
        <f>H135+J135+K135+L135</f>
        <v>1760000</v>
      </c>
      <c r="H135" s="65">
        <v>1760000</v>
      </c>
      <c r="I135" s="65"/>
      <c r="J135" s="65"/>
      <c r="K135" s="65"/>
      <c r="L135" s="65"/>
    </row>
    <row r="136" spans="1:12" s="52" customFormat="1" ht="15.75">
      <c r="A136" s="61"/>
      <c r="B136" s="61"/>
      <c r="C136" s="61">
        <v>6250</v>
      </c>
      <c r="D136" s="61"/>
      <c r="E136" s="61"/>
      <c r="F136" s="62"/>
      <c r="G136" s="60">
        <f>H136+J136+K136+L136</f>
        <v>24300000</v>
      </c>
      <c r="H136" s="60">
        <f>H137</f>
        <v>24300000</v>
      </c>
      <c r="I136" s="60">
        <f>I137</f>
        <v>0</v>
      </c>
      <c r="J136" s="60">
        <f>J137</f>
        <v>0</v>
      </c>
      <c r="K136" s="60">
        <f>K137</f>
        <v>0</v>
      </c>
      <c r="L136" s="60">
        <f>L137</f>
        <v>0</v>
      </c>
    </row>
    <row r="137" spans="1:12" ht="15.75">
      <c r="A137" s="63"/>
      <c r="B137" s="63"/>
      <c r="C137" s="63"/>
      <c r="D137" s="63">
        <v>6299</v>
      </c>
      <c r="E137" s="63"/>
      <c r="F137" s="64"/>
      <c r="G137" s="65">
        <f>H137+J137+K137+L137</f>
        <v>24300000</v>
      </c>
      <c r="H137" s="65">
        <v>24300000</v>
      </c>
      <c r="I137" s="65"/>
      <c r="J137" s="65"/>
      <c r="K137" s="65"/>
      <c r="L137" s="65"/>
    </row>
    <row r="138" spans="1:12" s="52" customFormat="1" ht="15.75">
      <c r="A138" s="61"/>
      <c r="B138" s="61"/>
      <c r="C138" s="61">
        <v>6300</v>
      </c>
      <c r="D138" s="61"/>
      <c r="E138" s="61"/>
      <c r="F138" s="62"/>
      <c r="G138" s="60">
        <f>H138+J138+K138+L138</f>
        <v>509304900</v>
      </c>
      <c r="H138" s="60">
        <f>H139+H140+H141+H142+H143</f>
        <v>509304900</v>
      </c>
      <c r="I138" s="60">
        <f>I139+I140+I141+I142+I143</f>
        <v>0</v>
      </c>
      <c r="J138" s="60">
        <f>J139+J140+J141+J142+J143</f>
        <v>0</v>
      </c>
      <c r="K138" s="60">
        <f>K139+K140+K141+K142+K143</f>
        <v>0</v>
      </c>
      <c r="L138" s="60">
        <f>L139+L140+L141+L142+L143</f>
        <v>0</v>
      </c>
    </row>
    <row r="139" spans="1:12" ht="15.75">
      <c r="A139" s="63"/>
      <c r="B139" s="63"/>
      <c r="C139" s="63"/>
      <c r="D139" s="63">
        <v>6301</v>
      </c>
      <c r="E139" s="63"/>
      <c r="F139" s="64"/>
      <c r="G139" s="65">
        <f>H139+J139+K139+L139</f>
        <v>368828600</v>
      </c>
      <c r="H139" s="65">
        <v>368828600</v>
      </c>
      <c r="I139" s="65"/>
      <c r="J139" s="65"/>
      <c r="K139" s="65"/>
      <c r="L139" s="65"/>
    </row>
    <row r="140" spans="1:12" ht="15.75">
      <c r="A140" s="63"/>
      <c r="B140" s="63"/>
      <c r="C140" s="63"/>
      <c r="D140" s="63">
        <v>6302</v>
      </c>
      <c r="E140" s="63"/>
      <c r="F140" s="64"/>
      <c r="G140" s="65">
        <f>H140+J140+K140+L140</f>
        <v>65091000</v>
      </c>
      <c r="H140" s="65">
        <v>65091000</v>
      </c>
      <c r="I140" s="65"/>
      <c r="J140" s="65"/>
      <c r="K140" s="65"/>
      <c r="L140" s="65"/>
    </row>
    <row r="141" spans="1:12" ht="15.75">
      <c r="A141" s="63"/>
      <c r="B141" s="63"/>
      <c r="C141" s="63"/>
      <c r="D141" s="63">
        <v>6303</v>
      </c>
      <c r="E141" s="63"/>
      <c r="F141" s="64"/>
      <c r="G141" s="65">
        <f>H141+J141+K141+L141</f>
        <v>42840900</v>
      </c>
      <c r="H141" s="65">
        <v>42840900</v>
      </c>
      <c r="I141" s="65"/>
      <c r="J141" s="65"/>
      <c r="K141" s="65"/>
      <c r="L141" s="65"/>
    </row>
    <row r="142" spans="1:12" ht="15.75">
      <c r="A142" s="63"/>
      <c r="B142" s="63"/>
      <c r="C142" s="63"/>
      <c r="D142" s="63">
        <v>6304</v>
      </c>
      <c r="E142" s="63"/>
      <c r="F142" s="64"/>
      <c r="G142" s="65">
        <f>H142+J142+K142+L142</f>
        <v>21694400</v>
      </c>
      <c r="H142" s="65">
        <v>21694400</v>
      </c>
      <c r="I142" s="65"/>
      <c r="J142" s="65"/>
      <c r="K142" s="65"/>
      <c r="L142" s="65"/>
    </row>
    <row r="143" spans="1:12" ht="15.75">
      <c r="A143" s="63"/>
      <c r="B143" s="63"/>
      <c r="C143" s="63"/>
      <c r="D143" s="63">
        <v>6349</v>
      </c>
      <c r="E143" s="63"/>
      <c r="F143" s="64"/>
      <c r="G143" s="65">
        <f>H143+J143+K143+L143</f>
        <v>10850000</v>
      </c>
      <c r="H143" s="65">
        <v>10850000</v>
      </c>
      <c r="I143" s="65"/>
      <c r="J143" s="65"/>
      <c r="K143" s="65"/>
      <c r="L143" s="65"/>
    </row>
    <row r="144" spans="1:12" s="52" customFormat="1" ht="15.75">
      <c r="A144" s="61"/>
      <c r="B144" s="61"/>
      <c r="C144" s="61">
        <v>6400</v>
      </c>
      <c r="D144" s="61"/>
      <c r="E144" s="61"/>
      <c r="F144" s="62"/>
      <c r="G144" s="60">
        <f>H144+J144+K144+L144</f>
        <v>247614900</v>
      </c>
      <c r="H144" s="60">
        <f>H145+H146</f>
        <v>247614900</v>
      </c>
      <c r="I144" s="60">
        <f>I145+I146</f>
        <v>0</v>
      </c>
      <c r="J144" s="60">
        <f>J145+J146</f>
        <v>0</v>
      </c>
      <c r="K144" s="60">
        <f>K145+K146</f>
        <v>0</v>
      </c>
      <c r="L144" s="60">
        <f>L145+L146</f>
        <v>0</v>
      </c>
    </row>
    <row r="145" spans="1:12" ht="15.75">
      <c r="A145" s="63"/>
      <c r="B145" s="63"/>
      <c r="C145" s="63"/>
      <c r="D145" s="63">
        <v>6404</v>
      </c>
      <c r="E145" s="63"/>
      <c r="F145" s="64"/>
      <c r="G145" s="65">
        <f>H145+J145+K145+L145</f>
        <v>227614900</v>
      </c>
      <c r="H145" s="65">
        <v>227614900</v>
      </c>
      <c r="I145" s="65"/>
      <c r="J145" s="65"/>
      <c r="K145" s="65"/>
      <c r="L145" s="65"/>
    </row>
    <row r="146" spans="1:12" ht="15.75">
      <c r="A146" s="63"/>
      <c r="B146" s="63"/>
      <c r="C146" s="63"/>
      <c r="D146" s="63">
        <v>6449</v>
      </c>
      <c r="E146" s="63"/>
      <c r="F146" s="64"/>
      <c r="G146" s="65">
        <f>H146+J146+K146+L146</f>
        <v>20000000</v>
      </c>
      <c r="H146" s="65">
        <v>20000000</v>
      </c>
      <c r="I146" s="65"/>
      <c r="J146" s="65"/>
      <c r="K146" s="65"/>
      <c r="L146" s="65"/>
    </row>
    <row r="147" spans="1:12" s="52" customFormat="1" ht="15.75">
      <c r="A147" s="61"/>
      <c r="B147" s="61"/>
      <c r="C147" s="61">
        <v>6500</v>
      </c>
      <c r="D147" s="61"/>
      <c r="E147" s="61"/>
      <c r="F147" s="62"/>
      <c r="G147" s="60">
        <f>H147+J147+K147+L147</f>
        <v>53009600</v>
      </c>
      <c r="H147" s="60">
        <f>H148+H149+H150+H151+H152</f>
        <v>53009600</v>
      </c>
      <c r="I147" s="60">
        <f>I148+I149+I150+I151+I152</f>
        <v>0</v>
      </c>
      <c r="J147" s="60">
        <f>J148+J149+J150+J151+J152</f>
        <v>0</v>
      </c>
      <c r="K147" s="60">
        <f>K148+K149+K150+K151+K152</f>
        <v>0</v>
      </c>
      <c r="L147" s="60">
        <f>L148+L149+L150+L151+L152</f>
        <v>0</v>
      </c>
    </row>
    <row r="148" spans="1:12" ht="15.75">
      <c r="A148" s="63"/>
      <c r="B148" s="63"/>
      <c r="C148" s="63"/>
      <c r="D148" s="63">
        <v>6501</v>
      </c>
      <c r="E148" s="63"/>
      <c r="F148" s="64"/>
      <c r="G148" s="65">
        <f>H148+J148+K148+L148</f>
        <v>39137600</v>
      </c>
      <c r="H148" s="65">
        <v>39137600</v>
      </c>
      <c r="I148" s="65"/>
      <c r="J148" s="65"/>
      <c r="K148" s="65"/>
      <c r="L148" s="65"/>
    </row>
    <row r="149" spans="1:12" ht="15.75">
      <c r="A149" s="63"/>
      <c r="B149" s="63"/>
      <c r="C149" s="63"/>
      <c r="D149" s="63">
        <v>6502</v>
      </c>
      <c r="E149" s="63"/>
      <c r="F149" s="64"/>
      <c r="G149" s="65">
        <f>H149+J149+K149+L149</f>
        <v>6432000</v>
      </c>
      <c r="H149" s="65">
        <v>6432000</v>
      </c>
      <c r="I149" s="65"/>
      <c r="J149" s="65"/>
      <c r="K149" s="65"/>
      <c r="L149" s="65"/>
    </row>
    <row r="150" spans="1:12" ht="15.75">
      <c r="A150" s="63"/>
      <c r="B150" s="63"/>
      <c r="C150" s="63"/>
      <c r="D150" s="63">
        <v>6503</v>
      </c>
      <c r="E150" s="63"/>
      <c r="F150" s="64"/>
      <c r="G150" s="65">
        <f>H150+J150+K150+L150</f>
        <v>7440000</v>
      </c>
      <c r="H150" s="65">
        <v>7440000</v>
      </c>
      <c r="I150" s="65"/>
      <c r="J150" s="65"/>
      <c r="K150" s="65"/>
      <c r="L150" s="65"/>
    </row>
    <row r="151" spans="1:12" ht="15.75">
      <c r="A151" s="63"/>
      <c r="B151" s="63"/>
      <c r="C151" s="63"/>
      <c r="D151" s="63">
        <v>6504</v>
      </c>
      <c r="E151" s="63"/>
      <c r="F151" s="64"/>
      <c r="G151" s="65">
        <f>H151+J151+K151+L151</f>
        <v>0</v>
      </c>
      <c r="H151" s="65">
        <v>0</v>
      </c>
      <c r="I151" s="65"/>
      <c r="J151" s="65"/>
      <c r="K151" s="65"/>
      <c r="L151" s="65"/>
    </row>
    <row r="152" spans="1:12" ht="15.75">
      <c r="A152" s="63"/>
      <c r="B152" s="63"/>
      <c r="C152" s="63"/>
      <c r="D152" s="63">
        <v>6549</v>
      </c>
      <c r="E152" s="63"/>
      <c r="F152" s="64"/>
      <c r="G152" s="65">
        <f>H152+J152+K152+L152</f>
        <v>0</v>
      </c>
      <c r="H152" s="65">
        <v>0</v>
      </c>
      <c r="I152" s="65"/>
      <c r="J152" s="65"/>
      <c r="K152" s="65"/>
      <c r="L152" s="65"/>
    </row>
    <row r="153" spans="1:12" s="52" customFormat="1" ht="15.75">
      <c r="A153" s="61"/>
      <c r="B153" s="61"/>
      <c r="C153" s="61">
        <v>6550</v>
      </c>
      <c r="D153" s="61"/>
      <c r="E153" s="61"/>
      <c r="F153" s="62"/>
      <c r="G153" s="60">
        <f>H153+J153+K153+L153</f>
        <v>136344000</v>
      </c>
      <c r="H153" s="60">
        <f>H154+H155+H156</f>
        <v>136344000</v>
      </c>
      <c r="I153" s="60">
        <f>I154+I155+I156</f>
        <v>0</v>
      </c>
      <c r="J153" s="60">
        <f>J154+J155+J156</f>
        <v>0</v>
      </c>
      <c r="K153" s="60">
        <f>K154+K155+K156</f>
        <v>0</v>
      </c>
      <c r="L153" s="60">
        <f>L154+L155+L156</f>
        <v>0</v>
      </c>
    </row>
    <row r="154" spans="1:12" ht="15.75">
      <c r="A154" s="63"/>
      <c r="B154" s="63"/>
      <c r="C154" s="63"/>
      <c r="D154" s="63">
        <v>6551</v>
      </c>
      <c r="E154" s="63"/>
      <c r="F154" s="64"/>
      <c r="G154" s="65">
        <f>H154+J154+K154+L154</f>
        <v>25618000</v>
      </c>
      <c r="H154" s="65">
        <v>25618000</v>
      </c>
      <c r="I154" s="65"/>
      <c r="J154" s="65"/>
      <c r="K154" s="65"/>
      <c r="L154" s="65"/>
    </row>
    <row r="155" spans="1:12" ht="15.75">
      <c r="A155" s="63"/>
      <c r="B155" s="63"/>
      <c r="C155" s="63"/>
      <c r="D155" s="63">
        <v>6552</v>
      </c>
      <c r="E155" s="63"/>
      <c r="F155" s="64"/>
      <c r="G155" s="65">
        <f>H155+J155+K155+L155</f>
        <v>84565000</v>
      </c>
      <c r="H155" s="65">
        <v>84565000</v>
      </c>
      <c r="I155" s="65"/>
      <c r="J155" s="65"/>
      <c r="K155" s="65"/>
      <c r="L155" s="65"/>
    </row>
    <row r="156" spans="1:12" ht="15.75">
      <c r="A156" s="63"/>
      <c r="B156" s="63"/>
      <c r="C156" s="63"/>
      <c r="D156" s="63">
        <v>6599</v>
      </c>
      <c r="E156" s="63"/>
      <c r="F156" s="64"/>
      <c r="G156" s="65">
        <f>H156+J156+K156+L156</f>
        <v>26161000</v>
      </c>
      <c r="H156" s="65">
        <v>26161000</v>
      </c>
      <c r="I156" s="65"/>
      <c r="J156" s="65"/>
      <c r="K156" s="65"/>
      <c r="L156" s="65"/>
    </row>
    <row r="157" spans="1:12" s="52" customFormat="1" ht="15.75">
      <c r="A157" s="61"/>
      <c r="B157" s="61"/>
      <c r="C157" s="61">
        <v>6600</v>
      </c>
      <c r="D157" s="61"/>
      <c r="E157" s="61"/>
      <c r="F157" s="62"/>
      <c r="G157" s="60">
        <f>H157+J157+K157+L157</f>
        <v>28144400</v>
      </c>
      <c r="H157" s="60">
        <f>H158+H159+H160+H161+H162</f>
        <v>28144400</v>
      </c>
      <c r="I157" s="60">
        <f>I158+I159+I160+I161+I162</f>
        <v>0</v>
      </c>
      <c r="J157" s="60">
        <f>J158+J159+J160+J161+J162</f>
        <v>0</v>
      </c>
      <c r="K157" s="60">
        <f>K158+K159+K160+K161+K162</f>
        <v>0</v>
      </c>
      <c r="L157" s="60">
        <f>L158+L159+L160+L161+L162</f>
        <v>0</v>
      </c>
    </row>
    <row r="158" spans="1:12" ht="15.75">
      <c r="A158" s="63"/>
      <c r="B158" s="63"/>
      <c r="C158" s="63"/>
      <c r="D158" s="63">
        <v>6603</v>
      </c>
      <c r="E158" s="63"/>
      <c r="F158" s="64"/>
      <c r="G158" s="65">
        <f>H158+J158+K158+L158</f>
        <v>432400</v>
      </c>
      <c r="H158" s="65">
        <v>432400</v>
      </c>
      <c r="I158" s="65"/>
      <c r="J158" s="65"/>
      <c r="K158" s="65"/>
      <c r="L158" s="65"/>
    </row>
    <row r="159" spans="1:12" ht="15.75">
      <c r="A159" s="63"/>
      <c r="B159" s="63"/>
      <c r="C159" s="63"/>
      <c r="D159" s="63">
        <v>6605</v>
      </c>
      <c r="E159" s="63"/>
      <c r="F159" s="64"/>
      <c r="G159" s="65">
        <f>H159+J159+K159+L159</f>
        <v>15012000</v>
      </c>
      <c r="H159" s="65">
        <v>15012000</v>
      </c>
      <c r="I159" s="65"/>
      <c r="J159" s="65"/>
      <c r="K159" s="65"/>
      <c r="L159" s="65"/>
    </row>
    <row r="160" spans="1:12" ht="15.75">
      <c r="A160" s="63"/>
      <c r="B160" s="63"/>
      <c r="C160" s="63"/>
      <c r="D160" s="63">
        <v>6608</v>
      </c>
      <c r="E160" s="63"/>
      <c r="F160" s="64"/>
      <c r="G160" s="65">
        <f>H160+J160+K160+L160</f>
        <v>1060000</v>
      </c>
      <c r="H160" s="65">
        <v>1060000</v>
      </c>
      <c r="I160" s="65"/>
      <c r="J160" s="65"/>
      <c r="K160" s="65"/>
      <c r="L160" s="65"/>
    </row>
    <row r="161" spans="1:12" ht="15.75">
      <c r="A161" s="63"/>
      <c r="B161" s="63"/>
      <c r="C161" s="63"/>
      <c r="D161" s="63">
        <v>6618</v>
      </c>
      <c r="E161" s="63"/>
      <c r="F161" s="64"/>
      <c r="G161" s="65">
        <f>H161+J161+K161+L161</f>
        <v>11640000</v>
      </c>
      <c r="H161" s="65">
        <v>11640000</v>
      </c>
      <c r="I161" s="65"/>
      <c r="J161" s="65"/>
      <c r="K161" s="65"/>
      <c r="L161" s="65"/>
    </row>
    <row r="162" spans="1:12" ht="15.75">
      <c r="A162" s="63"/>
      <c r="B162" s="63"/>
      <c r="C162" s="63"/>
      <c r="D162" s="63">
        <v>6649</v>
      </c>
      <c r="E162" s="63"/>
      <c r="F162" s="64"/>
      <c r="G162" s="65">
        <f>H162+J162+K162+L162</f>
        <v>0</v>
      </c>
      <c r="H162" s="65">
        <v>0</v>
      </c>
      <c r="I162" s="65"/>
      <c r="J162" s="65"/>
      <c r="K162" s="65"/>
      <c r="L162" s="65"/>
    </row>
    <row r="163" spans="1:12" s="88" customFormat="1" ht="15.75">
      <c r="A163" s="86"/>
      <c r="B163" s="86"/>
      <c r="C163" s="86">
        <v>6650</v>
      </c>
      <c r="D163" s="86"/>
      <c r="E163" s="86"/>
      <c r="F163" s="87"/>
      <c r="G163" s="85">
        <f>H163+J163+K163+L163</f>
        <v>640000</v>
      </c>
      <c r="H163" s="85">
        <f>H164</f>
        <v>640000</v>
      </c>
      <c r="I163" s="85">
        <f>I164</f>
        <v>0</v>
      </c>
      <c r="J163" s="85">
        <f>J164</f>
        <v>0</v>
      </c>
      <c r="K163" s="85">
        <f>K164</f>
        <v>0</v>
      </c>
      <c r="L163" s="85">
        <f>L164</f>
        <v>0</v>
      </c>
    </row>
    <row r="164" spans="1:12" ht="15.75">
      <c r="A164" s="63"/>
      <c r="B164" s="63"/>
      <c r="C164" s="63"/>
      <c r="D164" s="63">
        <v>6657</v>
      </c>
      <c r="E164" s="63"/>
      <c r="F164" s="64"/>
      <c r="G164" s="65">
        <f>H164+J164+K164+L164</f>
        <v>640000</v>
      </c>
      <c r="H164" s="65">
        <v>640000</v>
      </c>
      <c r="I164" s="65"/>
      <c r="J164" s="65"/>
      <c r="K164" s="65"/>
      <c r="L164" s="65"/>
    </row>
    <row r="165" spans="1:12" s="52" customFormat="1" ht="15.75">
      <c r="A165" s="61"/>
      <c r="B165" s="61"/>
      <c r="C165" s="61">
        <v>6700</v>
      </c>
      <c r="D165" s="61"/>
      <c r="E165" s="61"/>
      <c r="F165" s="62" t="s">
        <v>67</v>
      </c>
      <c r="G165" s="60">
        <f>H165+J165+K165+L165</f>
        <v>151322000</v>
      </c>
      <c r="H165" s="60">
        <f>H166+H167+H168+H169</f>
        <v>151322000</v>
      </c>
      <c r="I165" s="60">
        <f>I166+I167+I168+I169</f>
        <v>0</v>
      </c>
      <c r="J165" s="60">
        <f>J166+J167+J168+J169</f>
        <v>0</v>
      </c>
      <c r="K165" s="60">
        <f>K166+K167+K168+K169</f>
        <v>0</v>
      </c>
      <c r="L165" s="60">
        <f>L166+L167+L168+L169</f>
        <v>0</v>
      </c>
    </row>
    <row r="166" spans="1:12" ht="15.75">
      <c r="A166" s="63"/>
      <c r="B166" s="63"/>
      <c r="C166" s="63"/>
      <c r="D166" s="63">
        <v>6701</v>
      </c>
      <c r="E166" s="63"/>
      <c r="F166" s="64"/>
      <c r="G166" s="65">
        <f>H166+J166+K166+L166</f>
        <v>472000</v>
      </c>
      <c r="H166" s="65">
        <v>472000</v>
      </c>
      <c r="I166" s="65"/>
      <c r="J166" s="65"/>
      <c r="K166" s="65"/>
      <c r="L166" s="65"/>
    </row>
    <row r="167" spans="1:12" ht="15.75">
      <c r="A167" s="63"/>
      <c r="B167" s="63"/>
      <c r="C167" s="63"/>
      <c r="D167" s="63">
        <v>6702</v>
      </c>
      <c r="E167" s="63"/>
      <c r="F167" s="64"/>
      <c r="G167" s="65">
        <f>H167+J167+K167+L167</f>
        <v>0</v>
      </c>
      <c r="H167" s="65">
        <v>0</v>
      </c>
      <c r="I167" s="65"/>
      <c r="J167" s="65"/>
      <c r="K167" s="65"/>
      <c r="L167" s="65"/>
    </row>
    <row r="168" spans="1:12" ht="15.75">
      <c r="A168" s="63"/>
      <c r="B168" s="63"/>
      <c r="C168" s="63"/>
      <c r="D168" s="63">
        <v>6703</v>
      </c>
      <c r="E168" s="63"/>
      <c r="F168" s="64"/>
      <c r="G168" s="65">
        <f>H168+J168+K168+L168</f>
        <v>6300000</v>
      </c>
      <c r="H168" s="65">
        <v>6300000</v>
      </c>
      <c r="I168" s="65"/>
      <c r="J168" s="65"/>
      <c r="K168" s="65"/>
      <c r="L168" s="65"/>
    </row>
    <row r="169" spans="1:12" ht="15.75">
      <c r="A169" s="63"/>
      <c r="B169" s="63"/>
      <c r="C169" s="63"/>
      <c r="D169" s="63">
        <v>6704</v>
      </c>
      <c r="E169" s="63"/>
      <c r="F169" s="64"/>
      <c r="G169" s="65">
        <f>H169+J169+K169+L169</f>
        <v>144550000</v>
      </c>
      <c r="H169" s="65">
        <v>144550000</v>
      </c>
      <c r="I169" s="65"/>
      <c r="J169" s="65"/>
      <c r="K169" s="65"/>
      <c r="L169" s="65"/>
    </row>
    <row r="170" spans="1:12" s="52" customFormat="1" ht="15.75">
      <c r="A170" s="61"/>
      <c r="B170" s="61"/>
      <c r="C170" s="61">
        <v>6750</v>
      </c>
      <c r="D170" s="61"/>
      <c r="E170" s="61"/>
      <c r="F170" s="62" t="s">
        <v>84</v>
      </c>
      <c r="G170" s="60">
        <f>H170+J170+K170+L170</f>
        <v>117035300</v>
      </c>
      <c r="H170" s="60">
        <f>H171+H172+H173</f>
        <v>117035300</v>
      </c>
      <c r="I170" s="60">
        <f>I171+I172+I173</f>
        <v>0</v>
      </c>
      <c r="J170" s="60">
        <f>J171+J172+J173</f>
        <v>0</v>
      </c>
      <c r="K170" s="60">
        <f>K171+K172+K173</f>
        <v>0</v>
      </c>
      <c r="L170" s="60">
        <f>L171+L172+L173</f>
        <v>0</v>
      </c>
    </row>
    <row r="171" spans="1:12" ht="15.75">
      <c r="A171" s="63"/>
      <c r="B171" s="63"/>
      <c r="C171" s="63"/>
      <c r="D171" s="63">
        <v>6751</v>
      </c>
      <c r="E171" s="63"/>
      <c r="F171" s="64"/>
      <c r="G171" s="65">
        <f>H171+J171+K171+L171</f>
        <v>23900000</v>
      </c>
      <c r="H171" s="65">
        <v>23900000</v>
      </c>
      <c r="I171" s="65"/>
      <c r="J171" s="65"/>
      <c r="K171" s="65"/>
      <c r="L171" s="65"/>
    </row>
    <row r="172" spans="1:12" ht="15.75">
      <c r="A172" s="63"/>
      <c r="B172" s="63"/>
      <c r="C172" s="63"/>
      <c r="D172" s="63">
        <v>6757</v>
      </c>
      <c r="E172" s="63"/>
      <c r="F172" s="64"/>
      <c r="G172" s="65">
        <f>H172+J172+K172+L172</f>
        <v>91135300</v>
      </c>
      <c r="H172" s="65">
        <v>91135300</v>
      </c>
      <c r="I172" s="65"/>
      <c r="J172" s="65"/>
      <c r="K172" s="65"/>
      <c r="L172" s="65"/>
    </row>
    <row r="173" spans="1:12" ht="15.75">
      <c r="A173" s="63"/>
      <c r="B173" s="63"/>
      <c r="C173" s="63"/>
      <c r="D173" s="63">
        <v>6799</v>
      </c>
      <c r="E173" s="63"/>
      <c r="F173" s="64"/>
      <c r="G173" s="65">
        <f>H173+J173+K173+L173</f>
        <v>2000000</v>
      </c>
      <c r="H173" s="65">
        <v>2000000</v>
      </c>
      <c r="I173" s="65"/>
      <c r="J173" s="65"/>
      <c r="K173" s="65"/>
      <c r="L173" s="65"/>
    </row>
    <row r="174" spans="1:12" s="52" customFormat="1" ht="15.75">
      <c r="A174" s="61"/>
      <c r="B174" s="61"/>
      <c r="C174" s="61">
        <v>6900</v>
      </c>
      <c r="D174" s="61"/>
      <c r="E174" s="61"/>
      <c r="F174" s="62"/>
      <c r="G174" s="60">
        <f>H174+J174+K174+L174</f>
        <v>24742000</v>
      </c>
      <c r="H174" s="60">
        <f>H175+H176+H177+H178+H179+H180</f>
        <v>24742000</v>
      </c>
      <c r="I174" s="60">
        <f>I175+I176+I177+I178+I179+I180</f>
        <v>0</v>
      </c>
      <c r="J174" s="60">
        <f>J175+J176+J177+J178+J179+J180</f>
        <v>0</v>
      </c>
      <c r="K174" s="60">
        <f>K175+K176+K177+K178+K179+K180</f>
        <v>0</v>
      </c>
      <c r="L174" s="60">
        <f>L175+L176+L177+L178+L179+L180</f>
        <v>0</v>
      </c>
    </row>
    <row r="175" spans="1:12" ht="15.75">
      <c r="A175" s="63"/>
      <c r="B175" s="63"/>
      <c r="C175" s="63"/>
      <c r="D175" s="63">
        <v>6901</v>
      </c>
      <c r="E175" s="63"/>
      <c r="F175" s="64"/>
      <c r="G175" s="65">
        <f>H175+J175+K175+L175</f>
        <v>2500000</v>
      </c>
      <c r="H175" s="65">
        <v>2500000</v>
      </c>
      <c r="I175" s="65"/>
      <c r="J175" s="65"/>
      <c r="K175" s="65"/>
      <c r="L175" s="65"/>
    </row>
    <row r="176" spans="1:12" ht="15.75">
      <c r="A176" s="63"/>
      <c r="B176" s="63"/>
      <c r="C176" s="63"/>
      <c r="D176" s="63">
        <v>6907</v>
      </c>
      <c r="E176" s="63"/>
      <c r="F176" s="64"/>
      <c r="G176" s="65">
        <f>H176+J176+K176+L176</f>
        <v>0</v>
      </c>
      <c r="H176" s="65">
        <v>0</v>
      </c>
      <c r="I176" s="65"/>
      <c r="J176" s="65"/>
      <c r="K176" s="65"/>
      <c r="L176" s="65"/>
    </row>
    <row r="177" spans="1:12" ht="15.75">
      <c r="A177" s="63"/>
      <c r="B177" s="63"/>
      <c r="C177" s="63"/>
      <c r="D177" s="63">
        <v>6912</v>
      </c>
      <c r="E177" s="63"/>
      <c r="F177" s="64"/>
      <c r="G177" s="65">
        <f>H177+J177+K177+L177</f>
        <v>5933000</v>
      </c>
      <c r="H177" s="65">
        <v>5933000</v>
      </c>
      <c r="I177" s="65"/>
      <c r="J177" s="65"/>
      <c r="K177" s="65"/>
      <c r="L177" s="65"/>
    </row>
    <row r="178" spans="1:12" ht="15.75">
      <c r="A178" s="63"/>
      <c r="B178" s="63"/>
      <c r="C178" s="63"/>
      <c r="D178" s="63">
        <v>6913</v>
      </c>
      <c r="E178" s="63"/>
      <c r="F178" s="64"/>
      <c r="G178" s="65">
        <f>H178+J178+K178+L178</f>
        <v>2575000</v>
      </c>
      <c r="H178" s="65">
        <v>2575000</v>
      </c>
      <c r="I178" s="65"/>
      <c r="J178" s="65"/>
      <c r="K178" s="65"/>
      <c r="L178" s="65"/>
    </row>
    <row r="179" spans="1:12" ht="15.75">
      <c r="A179" s="63"/>
      <c r="B179" s="63"/>
      <c r="C179" s="63"/>
      <c r="D179" s="63">
        <v>6921</v>
      </c>
      <c r="E179" s="63"/>
      <c r="F179" s="64"/>
      <c r="G179" s="65">
        <f>H179+J179+K179+L179</f>
        <v>4804000</v>
      </c>
      <c r="H179" s="65">
        <v>4804000</v>
      </c>
      <c r="I179" s="65"/>
      <c r="J179" s="65"/>
      <c r="K179" s="65"/>
      <c r="L179" s="65"/>
    </row>
    <row r="180" spans="1:12" ht="15.75">
      <c r="A180" s="63"/>
      <c r="B180" s="63"/>
      <c r="C180" s="63"/>
      <c r="D180" s="63">
        <v>6949</v>
      </c>
      <c r="E180" s="63"/>
      <c r="F180" s="64"/>
      <c r="G180" s="65">
        <f>H180+J180+K180+L180</f>
        <v>8930000</v>
      </c>
      <c r="H180" s="65">
        <v>8930000</v>
      </c>
      <c r="I180" s="65"/>
      <c r="J180" s="65"/>
      <c r="K180" s="65"/>
      <c r="L180" s="65"/>
    </row>
    <row r="181" spans="1:12" s="52" customFormat="1" ht="15.75">
      <c r="A181" s="61"/>
      <c r="B181" s="61"/>
      <c r="C181" s="61">
        <v>6950</v>
      </c>
      <c r="D181" s="61"/>
      <c r="E181" s="61"/>
      <c r="F181" s="62"/>
      <c r="G181" s="60">
        <f>H181+J181+K181+L181</f>
        <v>22116600</v>
      </c>
      <c r="H181" s="60">
        <f>H182+H183+H184</f>
        <v>22116600</v>
      </c>
      <c r="I181" s="60">
        <f>I182+I183+I184</f>
        <v>0</v>
      </c>
      <c r="J181" s="60">
        <f>J182+J183+J184</f>
        <v>0</v>
      </c>
      <c r="K181" s="60">
        <f>K182+K183+K184</f>
        <v>0</v>
      </c>
      <c r="L181" s="60">
        <f>L182+L183+L184</f>
        <v>0</v>
      </c>
    </row>
    <row r="182" spans="1:12" ht="15.75">
      <c r="A182" s="63"/>
      <c r="B182" s="63"/>
      <c r="C182" s="63"/>
      <c r="D182" s="63">
        <v>6956</v>
      </c>
      <c r="E182" s="63"/>
      <c r="F182" s="64"/>
      <c r="G182" s="65">
        <f>H182+J182+K182+L182</f>
        <v>22116600</v>
      </c>
      <c r="H182" s="65">
        <v>22116600</v>
      </c>
      <c r="I182" s="65"/>
      <c r="J182" s="65"/>
      <c r="K182" s="65"/>
      <c r="L182" s="65"/>
    </row>
    <row r="183" spans="1:12" ht="15.75">
      <c r="A183" s="63"/>
      <c r="B183" s="63"/>
      <c r="C183" s="63"/>
      <c r="D183" s="63">
        <v>6999</v>
      </c>
      <c r="E183" s="63"/>
      <c r="F183" s="64"/>
      <c r="G183" s="65">
        <f>H183+J183+K183+L183</f>
        <v>0</v>
      </c>
      <c r="H183" s="65">
        <v>0</v>
      </c>
      <c r="I183" s="65"/>
      <c r="J183" s="65"/>
      <c r="K183" s="65"/>
      <c r="L183" s="65"/>
    </row>
    <row r="184" spans="1:12" ht="15.75">
      <c r="A184" s="63"/>
      <c r="B184" s="63"/>
      <c r="C184" s="63"/>
      <c r="D184" s="63"/>
      <c r="E184" s="63"/>
      <c r="F184" s="64"/>
      <c r="G184" s="65">
        <f>H184+J184+K184+L184</f>
        <v>0</v>
      </c>
      <c r="H184" s="65"/>
      <c r="I184" s="65"/>
      <c r="J184" s="65"/>
      <c r="K184" s="65"/>
      <c r="L184" s="65"/>
    </row>
    <row r="185" spans="1:12" s="52" customFormat="1" ht="15.75">
      <c r="A185" s="61"/>
      <c r="B185" s="61"/>
      <c r="C185" s="61">
        <v>7050</v>
      </c>
      <c r="D185" s="61"/>
      <c r="E185" s="61"/>
      <c r="F185" s="62"/>
      <c r="G185" s="60">
        <f>H185+J185+K185+L185</f>
        <v>0</v>
      </c>
      <c r="H185" s="60">
        <f>H186</f>
        <v>0</v>
      </c>
      <c r="I185" s="60">
        <f>I186</f>
        <v>0</v>
      </c>
      <c r="J185" s="60">
        <f>J186</f>
        <v>0</v>
      </c>
      <c r="K185" s="60">
        <f>K186</f>
        <v>0</v>
      </c>
      <c r="L185" s="60">
        <f>L186</f>
        <v>0</v>
      </c>
    </row>
    <row r="186" spans="1:12" ht="15.75">
      <c r="A186" s="63"/>
      <c r="B186" s="63"/>
      <c r="C186" s="63"/>
      <c r="D186" s="63">
        <v>7053</v>
      </c>
      <c r="E186" s="63"/>
      <c r="F186" s="64"/>
      <c r="G186" s="65">
        <f>H186+J186+K186+L186</f>
        <v>0</v>
      </c>
      <c r="H186" s="65">
        <v>0</v>
      </c>
      <c r="I186" s="65"/>
      <c r="J186" s="65"/>
      <c r="K186" s="65"/>
      <c r="L186" s="65"/>
    </row>
    <row r="187" spans="1:12" s="52" customFormat="1" ht="15.75">
      <c r="A187" s="61"/>
      <c r="B187" s="61"/>
      <c r="C187" s="61">
        <v>7750</v>
      </c>
      <c r="D187" s="61"/>
      <c r="E187" s="61"/>
      <c r="F187" s="62"/>
      <c r="G187" s="60">
        <f>H187+J187+K187+L187</f>
        <v>118548900</v>
      </c>
      <c r="H187" s="60">
        <f>H188+H189+H190+H191</f>
        <v>118548900</v>
      </c>
      <c r="I187" s="60">
        <f>I188+I189+I190+I191</f>
        <v>0</v>
      </c>
      <c r="J187" s="60">
        <f>J188+J189+J190+J191</f>
        <v>0</v>
      </c>
      <c r="K187" s="60">
        <f>K188+K189+K190+K191</f>
        <v>0</v>
      </c>
      <c r="L187" s="60">
        <f>L188+L189+L190+L191</f>
        <v>0</v>
      </c>
    </row>
    <row r="188" spans="1:12" ht="15.75">
      <c r="A188" s="63"/>
      <c r="B188" s="63"/>
      <c r="C188" s="63"/>
      <c r="D188" s="63">
        <v>7756</v>
      </c>
      <c r="E188" s="63"/>
      <c r="F188" s="64"/>
      <c r="G188" s="65">
        <f>H188+J188+K188+L188</f>
        <v>3678500</v>
      </c>
      <c r="H188" s="65">
        <v>3678500</v>
      </c>
      <c r="I188" s="65"/>
      <c r="J188" s="65"/>
      <c r="K188" s="65"/>
      <c r="L188" s="65"/>
    </row>
    <row r="189" spans="1:12" ht="15.75">
      <c r="A189" s="63"/>
      <c r="B189" s="63"/>
      <c r="C189" s="63"/>
      <c r="D189" s="63">
        <v>7757</v>
      </c>
      <c r="E189" s="63"/>
      <c r="F189" s="64"/>
      <c r="G189" s="65">
        <f>H189+J189+K189+L189</f>
        <v>7533400</v>
      </c>
      <c r="H189" s="65">
        <v>7533400</v>
      </c>
      <c r="I189" s="65"/>
      <c r="J189" s="65"/>
      <c r="K189" s="65"/>
      <c r="L189" s="65"/>
    </row>
    <row r="190" spans="1:12" ht="15.75">
      <c r="A190" s="63"/>
      <c r="B190" s="63"/>
      <c r="C190" s="63"/>
      <c r="D190" s="63">
        <v>7761</v>
      </c>
      <c r="E190" s="63"/>
      <c r="F190" s="64"/>
      <c r="G190" s="65">
        <f>H190+J190+K190+L190</f>
        <v>84583000</v>
      </c>
      <c r="H190" s="65">
        <v>84583000</v>
      </c>
      <c r="I190" s="65"/>
      <c r="J190" s="65"/>
      <c r="K190" s="65"/>
      <c r="L190" s="65"/>
    </row>
    <row r="191" spans="1:12" ht="15.75">
      <c r="A191" s="63"/>
      <c r="B191" s="63"/>
      <c r="C191" s="63"/>
      <c r="D191" s="63">
        <v>7799</v>
      </c>
      <c r="E191" s="63"/>
      <c r="F191" s="64"/>
      <c r="G191" s="65">
        <f>H191+J191+K191+L191</f>
        <v>22754000</v>
      </c>
      <c r="H191" s="65">
        <v>22754000</v>
      </c>
      <c r="I191" s="65"/>
      <c r="J191" s="65"/>
      <c r="K191" s="65"/>
      <c r="L191" s="65"/>
    </row>
    <row r="192" spans="1:12" s="52" customFormat="1" ht="15.75">
      <c r="A192" s="61"/>
      <c r="B192" s="61"/>
      <c r="C192" s="61">
        <v>7950</v>
      </c>
      <c r="D192" s="61"/>
      <c r="E192" s="61"/>
      <c r="F192" s="62"/>
      <c r="G192" s="60">
        <f>H192+J192+K192+L192</f>
        <v>28000000</v>
      </c>
      <c r="H192" s="60">
        <f>H193+H194</f>
        <v>28000000</v>
      </c>
      <c r="I192" s="60">
        <f>I193+I194</f>
        <v>0</v>
      </c>
      <c r="J192" s="60">
        <f>J193+J194</f>
        <v>0</v>
      </c>
      <c r="K192" s="60">
        <f>K193+K194</f>
        <v>0</v>
      </c>
      <c r="L192" s="60">
        <f>L193+L194</f>
        <v>0</v>
      </c>
    </row>
    <row r="193" spans="1:12" ht="15.75">
      <c r="A193" s="63"/>
      <c r="B193" s="63"/>
      <c r="C193" s="63"/>
      <c r="D193" s="63">
        <v>7951</v>
      </c>
      <c r="E193" s="63"/>
      <c r="F193" s="64"/>
      <c r="G193" s="65">
        <f>H193+J193+K193+L193</f>
        <v>0</v>
      </c>
      <c r="H193" s="65">
        <v>0</v>
      </c>
      <c r="I193" s="65"/>
      <c r="J193" s="65"/>
      <c r="K193" s="65"/>
      <c r="L193" s="65"/>
    </row>
    <row r="194" spans="1:12" ht="15.75">
      <c r="A194" s="63"/>
      <c r="B194" s="63"/>
      <c r="C194" s="63"/>
      <c r="D194" s="63">
        <v>7952</v>
      </c>
      <c r="E194" s="63"/>
      <c r="F194" s="64"/>
      <c r="G194" s="65">
        <f>H194+J194+K194+L194</f>
        <v>28000000</v>
      </c>
      <c r="H194" s="65">
        <v>28000000</v>
      </c>
      <c r="I194" s="65"/>
      <c r="J194" s="65"/>
      <c r="K194" s="65"/>
      <c r="L194" s="65"/>
    </row>
    <row r="195" spans="1:12" s="52" customFormat="1" ht="15.75">
      <c r="A195" s="61">
        <v>280</v>
      </c>
      <c r="B195" s="61">
        <v>283</v>
      </c>
      <c r="C195" s="61"/>
      <c r="D195" s="61"/>
      <c r="E195" s="61"/>
      <c r="F195" s="62" t="s">
        <v>114</v>
      </c>
      <c r="G195" s="60">
        <f>H195+J195+K195+L195</f>
        <v>20375959000</v>
      </c>
      <c r="H195" s="60">
        <f>H196+H198+H201+H211+H218+H223+H232+H236+H205+H226+H239+H229</f>
        <v>20375959000</v>
      </c>
      <c r="I195" s="60">
        <f>I196+I198+I201+I211+I218+I223+I232+I236+I205+I226+I239+I229</f>
        <v>0</v>
      </c>
      <c r="J195" s="60">
        <f>J196+J198+J201+J211+J218+J223+J232+J236+J205+J226+J239+J229</f>
        <v>0</v>
      </c>
      <c r="K195" s="60">
        <f>K196+K198+K201+K211+K218+K223+K232+K236+K205+K226+K239+K229</f>
        <v>0</v>
      </c>
      <c r="L195" s="60">
        <f>L196+L198+L201+L211+L218+L223+L232+L236+L205+L226+L239+L229</f>
        <v>0</v>
      </c>
    </row>
    <row r="196" spans="1:12" s="52" customFormat="1" ht="15.75">
      <c r="A196" s="61"/>
      <c r="B196" s="61"/>
      <c r="C196" s="61">
        <v>6100</v>
      </c>
      <c r="D196" s="61"/>
      <c r="E196" s="61"/>
      <c r="F196" s="62"/>
      <c r="G196" s="60">
        <f>H196+J196+K196+L196</f>
        <v>737711500</v>
      </c>
      <c r="H196" s="60">
        <f>H197</f>
        <v>737711500</v>
      </c>
      <c r="I196" s="60">
        <f>I197</f>
        <v>0</v>
      </c>
      <c r="J196" s="60">
        <f>J197</f>
        <v>0</v>
      </c>
      <c r="K196" s="60">
        <f>K197</f>
        <v>0</v>
      </c>
      <c r="L196" s="60">
        <f>L197</f>
        <v>0</v>
      </c>
    </row>
    <row r="197" spans="1:12" ht="15.75">
      <c r="A197" s="63"/>
      <c r="B197" s="63"/>
      <c r="C197" s="63"/>
      <c r="D197" s="63">
        <v>6105</v>
      </c>
      <c r="E197" s="63"/>
      <c r="F197" s="64"/>
      <c r="G197" s="65">
        <f>H197+J197+K197+L197</f>
        <v>737711500</v>
      </c>
      <c r="H197" s="65">
        <v>737711500</v>
      </c>
      <c r="I197" s="65"/>
      <c r="J197" s="65"/>
      <c r="K197" s="65"/>
      <c r="L197" s="65"/>
    </row>
    <row r="198" spans="1:12" s="52" customFormat="1" ht="15.75">
      <c r="A198" s="61"/>
      <c r="B198" s="61"/>
      <c r="C198" s="61">
        <v>6500</v>
      </c>
      <c r="D198" s="61"/>
      <c r="E198" s="61"/>
      <c r="F198" s="62"/>
      <c r="G198" s="60">
        <f>H198+J198+K198+L198</f>
        <v>132277700</v>
      </c>
      <c r="H198" s="60">
        <f>H199+H200</f>
        <v>132277700</v>
      </c>
      <c r="I198" s="60">
        <f>I199+I200</f>
        <v>0</v>
      </c>
      <c r="J198" s="60">
        <f>J199+J200</f>
        <v>0</v>
      </c>
      <c r="K198" s="60">
        <f>K199+K200</f>
        <v>0</v>
      </c>
      <c r="L198" s="60">
        <f>L199+L200</f>
        <v>0</v>
      </c>
    </row>
    <row r="199" spans="1:12" ht="15.75">
      <c r="A199" s="63"/>
      <c r="B199" s="63"/>
      <c r="C199" s="63"/>
      <c r="D199" s="63">
        <v>6501</v>
      </c>
      <c r="E199" s="63"/>
      <c r="F199" s="64"/>
      <c r="G199" s="65">
        <f>H199+J199+K199+L199</f>
        <v>54181700</v>
      </c>
      <c r="H199" s="65">
        <v>54181700</v>
      </c>
      <c r="I199" s="65"/>
      <c r="J199" s="65"/>
      <c r="K199" s="65"/>
      <c r="L199" s="65"/>
    </row>
    <row r="200" spans="1:12" ht="15.75">
      <c r="A200" s="63"/>
      <c r="B200" s="63"/>
      <c r="C200" s="63"/>
      <c r="D200" s="63">
        <v>6503</v>
      </c>
      <c r="E200" s="63"/>
      <c r="F200" s="64"/>
      <c r="G200" s="65">
        <f>H200+J200+K200+L200</f>
        <v>78096000</v>
      </c>
      <c r="H200" s="65">
        <v>78096000</v>
      </c>
      <c r="I200" s="65"/>
      <c r="J200" s="65"/>
      <c r="K200" s="65"/>
      <c r="L200" s="65"/>
    </row>
    <row r="201" spans="1:12" s="52" customFormat="1" ht="15.75">
      <c r="A201" s="61"/>
      <c r="B201" s="61"/>
      <c r="C201" s="61">
        <v>6550</v>
      </c>
      <c r="D201" s="61"/>
      <c r="E201" s="61"/>
      <c r="F201" s="62"/>
      <c r="G201" s="60">
        <f>H201+J201+K201+L201</f>
        <v>11850000</v>
      </c>
      <c r="H201" s="60">
        <f>H202+H203+H204</f>
        <v>11850000</v>
      </c>
      <c r="I201" s="60">
        <f>I202+I203+I204</f>
        <v>0</v>
      </c>
      <c r="J201" s="60">
        <f>J202+J203+J204</f>
        <v>0</v>
      </c>
      <c r="K201" s="60">
        <f>K202+K203+K204</f>
        <v>0</v>
      </c>
      <c r="L201" s="60">
        <f>L202+L203+L204</f>
        <v>0</v>
      </c>
    </row>
    <row r="202" spans="1:12" ht="15.75">
      <c r="A202" s="63"/>
      <c r="B202" s="63"/>
      <c r="C202" s="63"/>
      <c r="D202" s="63">
        <v>6551</v>
      </c>
      <c r="E202" s="63"/>
      <c r="F202" s="64"/>
      <c r="G202" s="65">
        <f>H202+J202+K202+L202</f>
        <v>0</v>
      </c>
      <c r="H202" s="65">
        <v>0</v>
      </c>
      <c r="I202" s="65"/>
      <c r="J202" s="65"/>
      <c r="K202" s="65"/>
      <c r="L202" s="65"/>
    </row>
    <row r="203" spans="1:12" ht="15.75">
      <c r="A203" s="63"/>
      <c r="B203" s="63"/>
      <c r="C203" s="63"/>
      <c r="D203" s="63">
        <v>6552</v>
      </c>
      <c r="E203" s="63"/>
      <c r="F203" s="64"/>
      <c r="G203" s="65">
        <f>H203+J203+K203+L203</f>
        <v>7350000</v>
      </c>
      <c r="H203" s="65">
        <v>7350000</v>
      </c>
      <c r="I203" s="65"/>
      <c r="J203" s="65"/>
      <c r="K203" s="65"/>
      <c r="L203" s="65"/>
    </row>
    <row r="204" spans="1:12" ht="15.75">
      <c r="A204" s="63"/>
      <c r="B204" s="63"/>
      <c r="C204" s="63"/>
      <c r="D204" s="63">
        <v>6599</v>
      </c>
      <c r="E204" s="63"/>
      <c r="F204" s="64"/>
      <c r="G204" s="65">
        <f>H204+J204+K204+L204</f>
        <v>4500000</v>
      </c>
      <c r="H204" s="65">
        <v>4500000</v>
      </c>
      <c r="I204" s="65"/>
      <c r="J204" s="65"/>
      <c r="K204" s="65"/>
      <c r="L204" s="65"/>
    </row>
    <row r="205" spans="1:12" s="52" customFormat="1" ht="15.75">
      <c r="A205" s="61"/>
      <c r="B205" s="61"/>
      <c r="C205" s="61">
        <v>6600</v>
      </c>
      <c r="D205" s="61"/>
      <c r="E205" s="61"/>
      <c r="F205" s="62"/>
      <c r="G205" s="60">
        <f>H205+J205+K205+L205</f>
        <v>246889600</v>
      </c>
      <c r="H205" s="60">
        <f>H206+H207+H208+H209+H210</f>
        <v>246889600</v>
      </c>
      <c r="I205" s="60">
        <f>I206+I207+I208+I209+I210</f>
        <v>0</v>
      </c>
      <c r="J205" s="60">
        <f>J206+J207+J208+J209+J210</f>
        <v>0</v>
      </c>
      <c r="K205" s="60">
        <f>K206+K207+K208+K209+K210</f>
        <v>0</v>
      </c>
      <c r="L205" s="60">
        <f>L206+L207+L208+L209+L210</f>
        <v>0</v>
      </c>
    </row>
    <row r="206" spans="1:12" ht="15.75">
      <c r="A206" s="63"/>
      <c r="B206" s="63"/>
      <c r="C206" s="63"/>
      <c r="D206" s="63">
        <v>6601</v>
      </c>
      <c r="E206" s="63"/>
      <c r="F206" s="64"/>
      <c r="G206" s="65">
        <f>H206+J206+K206+L206</f>
        <v>3969600</v>
      </c>
      <c r="H206" s="65">
        <v>3969600</v>
      </c>
      <c r="I206" s="65"/>
      <c r="J206" s="65"/>
      <c r="K206" s="65"/>
      <c r="L206" s="65"/>
    </row>
    <row r="207" spans="1:12" ht="15.75">
      <c r="A207" s="63"/>
      <c r="B207" s="63"/>
      <c r="C207" s="63"/>
      <c r="D207" s="63">
        <v>6605</v>
      </c>
      <c r="E207" s="63"/>
      <c r="F207" s="64"/>
      <c r="G207" s="65">
        <f>H207+J207+K207+L207</f>
        <v>3182000</v>
      </c>
      <c r="H207" s="65">
        <v>3182000</v>
      </c>
      <c r="I207" s="65"/>
      <c r="J207" s="65"/>
      <c r="K207" s="65"/>
      <c r="L207" s="65"/>
    </row>
    <row r="208" spans="1:12" ht="15.75">
      <c r="A208" s="63"/>
      <c r="B208" s="63"/>
      <c r="C208" s="63"/>
      <c r="D208" s="63">
        <v>6606</v>
      </c>
      <c r="E208" s="63"/>
      <c r="F208" s="64"/>
      <c r="G208" s="65">
        <f>H208+J208+K208+L208</f>
        <v>83035000</v>
      </c>
      <c r="H208" s="65">
        <v>83035000</v>
      </c>
      <c r="I208" s="65"/>
      <c r="J208" s="65"/>
      <c r="K208" s="65"/>
      <c r="L208" s="65"/>
    </row>
    <row r="209" spans="1:12" ht="15.75">
      <c r="A209" s="63"/>
      <c r="B209" s="63"/>
      <c r="C209" s="63"/>
      <c r="D209" s="63">
        <v>6618</v>
      </c>
      <c r="E209" s="63"/>
      <c r="F209" s="64"/>
      <c r="G209" s="65">
        <f>H209+J209+K209+L209</f>
        <v>7000000</v>
      </c>
      <c r="H209" s="65">
        <v>7000000</v>
      </c>
      <c r="I209" s="65"/>
      <c r="J209" s="65"/>
      <c r="K209" s="65"/>
      <c r="L209" s="65"/>
    </row>
    <row r="210" spans="1:12" ht="15.75">
      <c r="A210" s="63"/>
      <c r="B210" s="63"/>
      <c r="C210" s="63"/>
      <c r="D210" s="63">
        <v>6649</v>
      </c>
      <c r="E210" s="63"/>
      <c r="F210" s="64"/>
      <c r="G210" s="65">
        <f>H210+J210+K210+L210</f>
        <v>149703000</v>
      </c>
      <c r="H210" s="65">
        <v>149703000</v>
      </c>
      <c r="I210" s="65"/>
      <c r="J210" s="65"/>
      <c r="K210" s="65"/>
      <c r="L210" s="65"/>
    </row>
    <row r="211" spans="1:12" s="52" customFormat="1" ht="15.75">
      <c r="A211" s="61"/>
      <c r="B211" s="61"/>
      <c r="C211" s="61">
        <v>6650</v>
      </c>
      <c r="D211" s="61"/>
      <c r="E211" s="61"/>
      <c r="F211" s="62"/>
      <c r="G211" s="60">
        <f>H211+J211+K211+L211</f>
        <v>15195000</v>
      </c>
      <c r="H211" s="60">
        <f>H212+H213+H214+H215+H216+H217</f>
        <v>15195000</v>
      </c>
      <c r="I211" s="60">
        <f>I212+I213+I214+I215+I216+I217</f>
        <v>0</v>
      </c>
      <c r="J211" s="60">
        <f>J212+J213+J214+J215+J216+J217</f>
        <v>0</v>
      </c>
      <c r="K211" s="60">
        <f>K212+K213+K214+K215+K216+K217</f>
        <v>0</v>
      </c>
      <c r="L211" s="60">
        <f>L212+L213+L214+L215+L216+L217</f>
        <v>0</v>
      </c>
    </row>
    <row r="212" spans="1:12" ht="15.75">
      <c r="A212" s="63"/>
      <c r="B212" s="63"/>
      <c r="C212" s="63"/>
      <c r="D212" s="63">
        <v>6651</v>
      </c>
      <c r="E212" s="63"/>
      <c r="F212" s="64"/>
      <c r="G212" s="65">
        <f>H212+J212+K212+L212</f>
        <v>2765000</v>
      </c>
      <c r="H212" s="65">
        <v>2765000</v>
      </c>
      <c r="I212" s="65"/>
      <c r="J212" s="65"/>
      <c r="K212" s="65"/>
      <c r="L212" s="65"/>
    </row>
    <row r="213" spans="1:12" ht="15.75">
      <c r="A213" s="63"/>
      <c r="B213" s="63"/>
      <c r="C213" s="63"/>
      <c r="D213" s="63">
        <v>6652</v>
      </c>
      <c r="E213" s="63"/>
      <c r="F213" s="64"/>
      <c r="G213" s="65">
        <f>H213+J213+K213+L213</f>
        <v>0</v>
      </c>
      <c r="H213" s="65">
        <v>0</v>
      </c>
      <c r="I213" s="65"/>
      <c r="J213" s="65"/>
      <c r="K213" s="65"/>
      <c r="L213" s="65"/>
    </row>
    <row r="214" spans="1:12" ht="15.75">
      <c r="A214" s="63"/>
      <c r="B214" s="63"/>
      <c r="C214" s="63"/>
      <c r="D214" s="63">
        <v>6655</v>
      </c>
      <c r="E214" s="63"/>
      <c r="F214" s="64"/>
      <c r="G214" s="65">
        <f>H214+J214+K214+L214</f>
        <v>0</v>
      </c>
      <c r="H214" s="65">
        <v>0</v>
      </c>
      <c r="I214" s="65"/>
      <c r="J214" s="65"/>
      <c r="K214" s="65"/>
      <c r="L214" s="65"/>
    </row>
    <row r="215" spans="1:12" ht="15.75">
      <c r="A215" s="63"/>
      <c r="B215" s="63"/>
      <c r="C215" s="63"/>
      <c r="D215" s="63">
        <v>6657</v>
      </c>
      <c r="E215" s="63"/>
      <c r="F215" s="64"/>
      <c r="G215" s="65">
        <f>H215+J215+K215+L215</f>
        <v>12430000</v>
      </c>
      <c r="H215" s="65">
        <v>12430000</v>
      </c>
      <c r="I215" s="65"/>
      <c r="J215" s="65"/>
      <c r="K215" s="65"/>
      <c r="L215" s="65"/>
    </row>
    <row r="216" spans="1:12" ht="15.75">
      <c r="A216" s="63"/>
      <c r="B216" s="63"/>
      <c r="C216" s="63"/>
      <c r="D216" s="63">
        <v>6658</v>
      </c>
      <c r="E216" s="63"/>
      <c r="F216" s="64"/>
      <c r="G216" s="65">
        <f>H216+J216+K216+L216</f>
        <v>0</v>
      </c>
      <c r="H216" s="65">
        <v>0</v>
      </c>
      <c r="I216" s="65"/>
      <c r="J216" s="65"/>
      <c r="K216" s="65"/>
      <c r="L216" s="65"/>
    </row>
    <row r="217" spans="1:12" ht="15.75">
      <c r="A217" s="63"/>
      <c r="B217" s="63"/>
      <c r="C217" s="63"/>
      <c r="D217" s="63">
        <v>6699</v>
      </c>
      <c r="E217" s="63"/>
      <c r="F217" s="64"/>
      <c r="G217" s="65">
        <f>H217+J217+K217+L217</f>
        <v>0</v>
      </c>
      <c r="H217" s="65">
        <v>0</v>
      </c>
      <c r="I217" s="65"/>
      <c r="J217" s="65"/>
      <c r="K217" s="65"/>
      <c r="L217" s="65"/>
    </row>
    <row r="218" spans="1:12" s="52" customFormat="1" ht="15.75">
      <c r="A218" s="61"/>
      <c r="B218" s="61"/>
      <c r="C218" s="61">
        <v>6700</v>
      </c>
      <c r="D218" s="61"/>
      <c r="E218" s="61"/>
      <c r="F218" s="62"/>
      <c r="G218" s="60">
        <f>H218+J218+K218+L218</f>
        <v>15239600</v>
      </c>
      <c r="H218" s="60">
        <f>H219+H220+H221+H222</f>
        <v>15239600</v>
      </c>
      <c r="I218" s="60">
        <f>I219+I220+I221+I222</f>
        <v>0</v>
      </c>
      <c r="J218" s="60">
        <f>J219+J220+J221+J222</f>
        <v>0</v>
      </c>
      <c r="K218" s="60">
        <f>K219+K220+K221+K222</f>
        <v>0</v>
      </c>
      <c r="L218" s="60">
        <f>L219+L220+L221+L222</f>
        <v>0</v>
      </c>
    </row>
    <row r="219" spans="1:12" ht="15.75">
      <c r="A219" s="63"/>
      <c r="B219" s="63"/>
      <c r="C219" s="63"/>
      <c r="D219" s="63">
        <v>6701</v>
      </c>
      <c r="E219" s="63"/>
      <c r="F219" s="64"/>
      <c r="G219" s="65">
        <f>H219+J219+K219+L219</f>
        <v>3939600</v>
      </c>
      <c r="H219" s="65">
        <v>3939600</v>
      </c>
      <c r="I219" s="65"/>
      <c r="J219" s="65"/>
      <c r="K219" s="65"/>
      <c r="L219" s="65"/>
    </row>
    <row r="220" spans="1:12" ht="15.75">
      <c r="A220" s="63"/>
      <c r="B220" s="63"/>
      <c r="C220" s="63"/>
      <c r="D220" s="63">
        <v>6702</v>
      </c>
      <c r="E220" s="63"/>
      <c r="F220" s="64"/>
      <c r="G220" s="65">
        <f>H220+J220+K220+L220</f>
        <v>2900000</v>
      </c>
      <c r="H220" s="65">
        <v>2900000</v>
      </c>
      <c r="I220" s="65"/>
      <c r="J220" s="65"/>
      <c r="K220" s="65"/>
      <c r="L220" s="65"/>
    </row>
    <row r="221" spans="1:12" ht="15.75">
      <c r="A221" s="63"/>
      <c r="B221" s="63"/>
      <c r="C221" s="63"/>
      <c r="D221" s="63">
        <v>6703</v>
      </c>
      <c r="E221" s="63"/>
      <c r="F221" s="64"/>
      <c r="G221" s="65">
        <f>H221+J221+K221+L221</f>
        <v>8400000</v>
      </c>
      <c r="H221" s="65">
        <v>8400000</v>
      </c>
      <c r="I221" s="65"/>
      <c r="J221" s="65"/>
      <c r="K221" s="65"/>
      <c r="L221" s="65"/>
    </row>
    <row r="222" spans="1:12" ht="15.75">
      <c r="A222" s="63"/>
      <c r="B222" s="63"/>
      <c r="C222" s="63"/>
      <c r="D222" s="63">
        <v>6749</v>
      </c>
      <c r="E222" s="63"/>
      <c r="F222" s="64"/>
      <c r="G222" s="65">
        <f>H222+J222+K222+L222</f>
        <v>0</v>
      </c>
      <c r="H222" s="65">
        <v>0</v>
      </c>
      <c r="I222" s="65"/>
      <c r="J222" s="65"/>
      <c r="K222" s="65"/>
      <c r="L222" s="65"/>
    </row>
    <row r="223" spans="1:12" s="52" customFormat="1" ht="15.75">
      <c r="A223" s="61"/>
      <c r="B223" s="61"/>
      <c r="C223" s="61">
        <v>6750</v>
      </c>
      <c r="D223" s="61"/>
      <c r="E223" s="61"/>
      <c r="F223" s="62"/>
      <c r="G223" s="60">
        <f>H223+J223+K223+L223</f>
        <v>26570000</v>
      </c>
      <c r="H223" s="60">
        <f>H224+H225</f>
        <v>26570000</v>
      </c>
      <c r="I223" s="60">
        <f>I224+I225</f>
        <v>0</v>
      </c>
      <c r="J223" s="60">
        <f>J224+J225</f>
        <v>0</v>
      </c>
      <c r="K223" s="60">
        <f>K224+K225</f>
        <v>0</v>
      </c>
      <c r="L223" s="60">
        <f>L224+L225</f>
        <v>0</v>
      </c>
    </row>
    <row r="224" spans="1:12" ht="15.75">
      <c r="A224" s="63"/>
      <c r="B224" s="63"/>
      <c r="C224" s="63"/>
      <c r="D224" s="63">
        <v>6751</v>
      </c>
      <c r="E224" s="63"/>
      <c r="F224" s="64"/>
      <c r="G224" s="65">
        <f>H224+J224+K224+L224</f>
        <v>26570000</v>
      </c>
      <c r="H224" s="65">
        <v>26570000</v>
      </c>
      <c r="I224" s="65"/>
      <c r="J224" s="65"/>
      <c r="K224" s="65"/>
      <c r="L224" s="65"/>
    </row>
    <row r="225" spans="1:12" ht="15.75">
      <c r="A225" s="63"/>
      <c r="B225" s="63"/>
      <c r="C225" s="63"/>
      <c r="D225" s="63">
        <v>6757</v>
      </c>
      <c r="E225" s="63"/>
      <c r="F225" s="64"/>
      <c r="G225" s="65">
        <f>H225+J225+K225+L225</f>
        <v>0</v>
      </c>
      <c r="H225" s="65">
        <v>0</v>
      </c>
      <c r="I225" s="65"/>
      <c r="J225" s="65"/>
      <c r="K225" s="65"/>
      <c r="L225" s="65"/>
    </row>
    <row r="226" spans="1:12" s="52" customFormat="1" ht="15.75">
      <c r="A226" s="61"/>
      <c r="B226" s="61"/>
      <c r="C226" s="61">
        <v>6900</v>
      </c>
      <c r="D226" s="61"/>
      <c r="E226" s="61"/>
      <c r="F226" s="62"/>
      <c r="G226" s="60">
        <f>H226+J226+K226+L226</f>
        <v>18264247000</v>
      </c>
      <c r="H226" s="60">
        <f>H227+H228</f>
        <v>18264247000</v>
      </c>
      <c r="I226" s="60">
        <f>I227+I228</f>
        <v>0</v>
      </c>
      <c r="J226" s="60">
        <f>J227+J228</f>
        <v>0</v>
      </c>
      <c r="K226" s="60">
        <f>K227+K228</f>
        <v>0</v>
      </c>
      <c r="L226" s="60">
        <f>L227+L228</f>
        <v>0</v>
      </c>
    </row>
    <row r="227" spans="1:12" ht="15.75">
      <c r="A227" s="63"/>
      <c r="B227" s="63"/>
      <c r="C227" s="63"/>
      <c r="D227" s="63">
        <v>6913</v>
      </c>
      <c r="E227" s="63"/>
      <c r="F227" s="64"/>
      <c r="G227" s="65">
        <f>H227+J227+K227+L227</f>
        <v>4180000</v>
      </c>
      <c r="H227" s="65">
        <v>4180000</v>
      </c>
      <c r="I227" s="65"/>
      <c r="J227" s="65"/>
      <c r="K227" s="65"/>
      <c r="L227" s="65"/>
    </row>
    <row r="228" spans="1:12" ht="15.75">
      <c r="A228" s="63"/>
      <c r="B228" s="63"/>
      <c r="C228" s="63"/>
      <c r="D228" s="63">
        <v>6923</v>
      </c>
      <c r="E228" s="63"/>
      <c r="F228" s="64"/>
      <c r="G228" s="65">
        <f>H228+J228+K228+L228</f>
        <v>18260067000</v>
      </c>
      <c r="H228" s="65">
        <f>18260067000</f>
        <v>18260067000</v>
      </c>
      <c r="I228" s="65"/>
      <c r="J228" s="65"/>
      <c r="K228" s="65"/>
      <c r="L228" s="65"/>
    </row>
    <row r="229" spans="1:12" s="52" customFormat="1" ht="15.75">
      <c r="A229" s="61"/>
      <c r="B229" s="61"/>
      <c r="C229" s="61">
        <v>6950</v>
      </c>
      <c r="D229" s="61"/>
      <c r="E229" s="61"/>
      <c r="F229" s="62"/>
      <c r="G229" s="60">
        <f>H229+J229+K229+L229</f>
        <v>87100000</v>
      </c>
      <c r="H229" s="60">
        <f>H230+H231</f>
        <v>87100000</v>
      </c>
      <c r="I229" s="60">
        <f>I230+I231</f>
        <v>0</v>
      </c>
      <c r="J229" s="60">
        <f>J230+J231</f>
        <v>0</v>
      </c>
      <c r="K229" s="60">
        <f>K230+K231</f>
        <v>0</v>
      </c>
      <c r="L229" s="60">
        <f>L230+L231</f>
        <v>0</v>
      </c>
    </row>
    <row r="230" spans="1:12" ht="15.75">
      <c r="A230" s="63"/>
      <c r="B230" s="63"/>
      <c r="C230" s="63"/>
      <c r="D230" s="63">
        <v>6955</v>
      </c>
      <c r="E230" s="63"/>
      <c r="F230" s="64"/>
      <c r="G230" s="65">
        <f>H230+J230+K230+L230</f>
        <v>34500000</v>
      </c>
      <c r="H230" s="65">
        <v>34500000</v>
      </c>
      <c r="I230" s="65"/>
      <c r="J230" s="65"/>
      <c r="K230" s="65"/>
      <c r="L230" s="65"/>
    </row>
    <row r="231" spans="1:12" ht="15.75">
      <c r="A231" s="63"/>
      <c r="B231" s="63"/>
      <c r="C231" s="63"/>
      <c r="D231" s="63">
        <v>6999</v>
      </c>
      <c r="E231" s="63"/>
      <c r="F231" s="64"/>
      <c r="G231" s="65">
        <f>H231+J231+K231+L231</f>
        <v>52600000</v>
      </c>
      <c r="H231" s="65">
        <v>52600000</v>
      </c>
      <c r="I231" s="65"/>
      <c r="J231" s="65"/>
      <c r="K231" s="65"/>
      <c r="L231" s="65"/>
    </row>
    <row r="232" spans="1:12" s="52" customFormat="1" ht="15.75">
      <c r="A232" s="61"/>
      <c r="B232" s="61"/>
      <c r="C232" s="61">
        <v>7000</v>
      </c>
      <c r="D232" s="61"/>
      <c r="E232" s="61"/>
      <c r="F232" s="62"/>
      <c r="G232" s="60">
        <f>H232+J232+K232+L232</f>
        <v>563855000</v>
      </c>
      <c r="H232" s="60">
        <f>H233+H234+H235</f>
        <v>563855000</v>
      </c>
      <c r="I232" s="60">
        <f>I233+I234+I235</f>
        <v>0</v>
      </c>
      <c r="J232" s="60">
        <f>J233+J234+J235</f>
        <v>0</v>
      </c>
      <c r="K232" s="60">
        <f>K233+K234+K235</f>
        <v>0</v>
      </c>
      <c r="L232" s="60">
        <f>L233+L234+L235</f>
        <v>0</v>
      </c>
    </row>
    <row r="233" spans="1:12" ht="15.75">
      <c r="A233" s="63"/>
      <c r="B233" s="63"/>
      <c r="C233" s="63"/>
      <c r="D233" s="63">
        <v>7001</v>
      </c>
      <c r="E233" s="63"/>
      <c r="F233" s="64"/>
      <c r="G233" s="65">
        <f>H233+J233+K233+L233</f>
        <v>450000000</v>
      </c>
      <c r="H233" s="65">
        <v>450000000</v>
      </c>
      <c r="I233" s="65"/>
      <c r="J233" s="65"/>
      <c r="K233" s="65"/>
      <c r="L233" s="65"/>
    </row>
    <row r="234" spans="1:12" ht="15.75">
      <c r="A234" s="63"/>
      <c r="B234" s="63"/>
      <c r="C234" s="63"/>
      <c r="D234" s="63">
        <v>7004</v>
      </c>
      <c r="E234" s="63"/>
      <c r="F234" s="64"/>
      <c r="G234" s="65">
        <f>H234+J234+K234+L234</f>
        <v>113855000</v>
      </c>
      <c r="H234" s="65">
        <v>113855000</v>
      </c>
      <c r="I234" s="65"/>
      <c r="J234" s="65"/>
      <c r="K234" s="65"/>
      <c r="L234" s="65"/>
    </row>
    <row r="235" spans="1:12" ht="15.75">
      <c r="A235" s="63"/>
      <c r="B235" s="63"/>
      <c r="C235" s="63"/>
      <c r="D235" s="63">
        <v>7012</v>
      </c>
      <c r="E235" s="63"/>
      <c r="F235" s="64"/>
      <c r="G235" s="65">
        <f>H235+J235+K235+L235</f>
        <v>0</v>
      </c>
      <c r="H235" s="65"/>
      <c r="I235" s="65"/>
      <c r="J235" s="65"/>
      <c r="K235" s="65"/>
      <c r="L235" s="65"/>
    </row>
    <row r="236" spans="1:12" s="78" customFormat="1" ht="14.25">
      <c r="A236" s="75"/>
      <c r="B236" s="75"/>
      <c r="C236" s="75">
        <v>7750</v>
      </c>
      <c r="D236" s="75"/>
      <c r="E236" s="75"/>
      <c r="F236" s="76"/>
      <c r="G236" s="77">
        <f>H236+J236+K236+L236</f>
        <v>147946600</v>
      </c>
      <c r="H236" s="77">
        <f>H237+H238</f>
        <v>147946600</v>
      </c>
      <c r="I236" s="77">
        <f>I237+I238</f>
        <v>0</v>
      </c>
      <c r="J236" s="77">
        <f>J237+J238</f>
        <v>0</v>
      </c>
      <c r="K236" s="77">
        <f>K237+K238</f>
        <v>0</v>
      </c>
      <c r="L236" s="77">
        <f>L237+L238</f>
        <v>0</v>
      </c>
    </row>
    <row r="237" spans="1:12" ht="15.75">
      <c r="A237" s="63"/>
      <c r="B237" s="63"/>
      <c r="C237" s="63"/>
      <c r="D237" s="63">
        <v>7761</v>
      </c>
      <c r="E237" s="63"/>
      <c r="F237" s="64"/>
      <c r="G237" s="65">
        <f>H237+J237+K237+L237</f>
        <v>110894000</v>
      </c>
      <c r="H237" s="65">
        <v>110894000</v>
      </c>
      <c r="I237" s="65"/>
      <c r="J237" s="65"/>
      <c r="K237" s="65"/>
      <c r="L237" s="65"/>
    </row>
    <row r="238" spans="1:12" s="73" customFormat="1" ht="15">
      <c r="A238" s="70"/>
      <c r="B238" s="70"/>
      <c r="C238" s="70"/>
      <c r="D238" s="70">
        <v>7799</v>
      </c>
      <c r="E238" s="70"/>
      <c r="F238" s="71"/>
      <c r="G238" s="72">
        <f>H238+J238+K238+L238</f>
        <v>37052600</v>
      </c>
      <c r="H238" s="72">
        <v>37052600</v>
      </c>
      <c r="I238" s="72"/>
      <c r="J238" s="72"/>
      <c r="K238" s="72"/>
      <c r="L238" s="72"/>
    </row>
    <row r="239" spans="1:12" s="78" customFormat="1" ht="14.25">
      <c r="A239" s="80"/>
      <c r="B239" s="80"/>
      <c r="C239" s="80">
        <v>8000</v>
      </c>
      <c r="D239" s="80"/>
      <c r="E239" s="80"/>
      <c r="F239" s="81"/>
      <c r="G239" s="77">
        <f>H239+J239+K239+L239</f>
        <v>127077000</v>
      </c>
      <c r="H239" s="82">
        <f>H240</f>
        <v>127077000</v>
      </c>
      <c r="I239" s="82">
        <f>I240</f>
        <v>0</v>
      </c>
      <c r="J239" s="82">
        <f>J240</f>
        <v>0</v>
      </c>
      <c r="K239" s="82">
        <f>K240</f>
        <v>0</v>
      </c>
      <c r="L239" s="82">
        <f>L240</f>
        <v>0</v>
      </c>
    </row>
    <row r="240" spans="1:12" s="73" customFormat="1" ht="15">
      <c r="A240" s="70"/>
      <c r="B240" s="70"/>
      <c r="C240" s="70"/>
      <c r="D240" s="70">
        <v>8006</v>
      </c>
      <c r="E240" s="70"/>
      <c r="F240" s="71"/>
      <c r="G240" s="72">
        <f>H240+J240+K240+L240</f>
        <v>127077000</v>
      </c>
      <c r="H240" s="72">
        <v>127077000</v>
      </c>
      <c r="I240" s="72"/>
      <c r="J240" s="72"/>
      <c r="K240" s="72"/>
      <c r="L240" s="72"/>
    </row>
    <row r="241" spans="1:12" ht="15.75">
      <c r="A241" s="67"/>
      <c r="B241" s="67"/>
      <c r="C241" s="67"/>
      <c r="D241" s="67"/>
      <c r="E241" s="67"/>
      <c r="F241" s="68"/>
      <c r="G241" s="69"/>
      <c r="H241" s="69"/>
      <c r="I241" s="69"/>
      <c r="J241" s="69"/>
      <c r="K241" s="69"/>
      <c r="L241" s="69"/>
    </row>
  </sheetData>
  <sheetProtection/>
  <mergeCells count="12">
    <mergeCell ref="G3:G5"/>
    <mergeCell ref="J4:J5"/>
    <mergeCell ref="H3:J3"/>
    <mergeCell ref="I4:I5"/>
    <mergeCell ref="H4:H5"/>
    <mergeCell ref="K3:K5"/>
    <mergeCell ref="L3:L5"/>
    <mergeCell ref="A3:A5"/>
    <mergeCell ref="B3:B5"/>
    <mergeCell ref="C3:C5"/>
    <mergeCell ref="D3:D5"/>
    <mergeCell ref="F3:F5"/>
  </mergeCells>
  <printOptions/>
  <pageMargins left="0.4724409448818898" right="0.31496062992125984" top="0.4724409448818898" bottom="0.2755905511811024" header="0.31496062992125984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AutoBVT</cp:lastModifiedBy>
  <cp:lastPrinted>2021-06-21T09:38:45Z</cp:lastPrinted>
  <dcterms:created xsi:type="dcterms:W3CDTF">2018-02-23T04:01:43Z</dcterms:created>
  <dcterms:modified xsi:type="dcterms:W3CDTF">2021-06-21T09:41:02Z</dcterms:modified>
  <cp:category/>
  <cp:version/>
  <cp:contentType/>
  <cp:contentStatus/>
</cp:coreProperties>
</file>